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Figure 12" sheetId="1" r:id="rId1"/>
    <sheet name="table &amp; chart" sheetId="2" r:id="rId2"/>
    <sheet name="raw data" sheetId="3" r:id="rId3"/>
    <sheet name="Sheet3" sheetId="4" r:id="rId4"/>
  </sheets>
  <definedNames>
    <definedName name="_xlnm.Print_Area" localSheetId="2">'raw data'!$M$1:$Q$18</definedName>
  </definedNames>
  <calcPr fullCalcOnLoad="1"/>
</workbook>
</file>

<file path=xl/sharedStrings.xml><?xml version="1.0" encoding="utf-8"?>
<sst xmlns="http://schemas.openxmlformats.org/spreadsheetml/2006/main" count="306" uniqueCount="87">
  <si>
    <t>Frequency</t>
  </si>
  <si>
    <t>%</t>
  </si>
  <si>
    <t>of</t>
  </si>
  <si>
    <t>Food</t>
  </si>
  <si>
    <t>Plant</t>
  </si>
  <si>
    <t>Composition</t>
  </si>
  <si>
    <t>Occurrence</t>
  </si>
  <si>
    <r>
      <t>Occurrenc</t>
    </r>
    <r>
      <rPr>
        <sz val="10"/>
        <color indexed="12"/>
        <rFont val="Arial"/>
        <family val="2"/>
      </rPr>
      <t>e</t>
    </r>
  </si>
  <si>
    <t>Value</t>
  </si>
  <si>
    <r>
      <t>Aster spp. (</t>
    </r>
    <r>
      <rPr>
        <u val="single"/>
        <sz val="10"/>
        <rFont val="Arial"/>
        <family val="2"/>
      </rPr>
      <t>Aster</t>
    </r>
    <r>
      <rPr>
        <sz val="10"/>
        <rFont val="Arial"/>
        <family val="2"/>
      </rPr>
      <t xml:space="preserve"> spp.)</t>
    </r>
  </si>
  <si>
    <t>GOOD</t>
  </si>
  <si>
    <t>Sweet pepperbush</t>
  </si>
  <si>
    <t>Fair</t>
  </si>
  <si>
    <t>FAIR</t>
  </si>
  <si>
    <t xml:space="preserve"> </t>
  </si>
  <si>
    <t>Aster spp.</t>
  </si>
  <si>
    <t>Non</t>
  </si>
  <si>
    <r>
      <t>Golden rod (</t>
    </r>
    <r>
      <rPr>
        <u val="single"/>
        <sz val="10"/>
        <rFont val="Arial"/>
        <family val="2"/>
      </rPr>
      <t>Solidago</t>
    </r>
    <r>
      <rPr>
        <sz val="10"/>
        <rFont val="Arial"/>
        <family val="2"/>
      </rPr>
      <t xml:space="preserve"> spp,)</t>
    </r>
  </si>
  <si>
    <r>
      <t>Soft rush (</t>
    </r>
    <r>
      <rPr>
        <u val="single"/>
        <sz val="10"/>
        <rFont val="Arial"/>
        <family val="2"/>
      </rPr>
      <t>Juncus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effesus</t>
    </r>
    <r>
      <rPr>
        <sz val="10"/>
        <rFont val="Arial"/>
        <family val="2"/>
      </rPr>
      <t>)</t>
    </r>
  </si>
  <si>
    <r>
      <t>Sweet pepperbush (</t>
    </r>
    <r>
      <rPr>
        <u val="single"/>
        <sz val="10"/>
        <rFont val="Arial"/>
        <family val="2"/>
      </rPr>
      <t>Clethra alnifolia)</t>
    </r>
  </si>
  <si>
    <t xml:space="preserve">Broomsedge </t>
  </si>
  <si>
    <r>
      <t>Wool grass (</t>
    </r>
    <r>
      <rPr>
        <u val="single"/>
        <sz val="10"/>
        <rFont val="Arial"/>
        <family val="2"/>
      </rPr>
      <t>Scirpus cyperinus</t>
    </r>
    <r>
      <rPr>
        <sz val="10"/>
        <rFont val="Arial"/>
        <family val="0"/>
      </rPr>
      <t>)</t>
    </r>
  </si>
  <si>
    <t>Goldenrod</t>
  </si>
  <si>
    <t xml:space="preserve">Softrush </t>
  </si>
  <si>
    <t>Wool grass</t>
  </si>
  <si>
    <t>NON</t>
  </si>
  <si>
    <t>ASSP</t>
  </si>
  <si>
    <t>SCCY</t>
  </si>
  <si>
    <t>SOSP</t>
  </si>
  <si>
    <t>LUSP</t>
  </si>
  <si>
    <t>CLAL</t>
  </si>
  <si>
    <t>freq</t>
  </si>
  <si>
    <t>%freq</t>
  </si>
  <si>
    <r>
      <t>Broomsedge (</t>
    </r>
    <r>
      <rPr>
        <u val="single"/>
        <sz val="10"/>
        <rFont val="Arial"/>
        <family val="2"/>
      </rPr>
      <t>Andropogon</t>
    </r>
    <r>
      <rPr>
        <sz val="10"/>
        <rFont val="Arial"/>
        <family val="2"/>
      </rPr>
      <t xml:space="preserve"> spp.</t>
    </r>
    <r>
      <rPr>
        <u val="single"/>
        <sz val="10"/>
        <rFont val="Arial"/>
        <family val="2"/>
      </rPr>
      <t>)</t>
    </r>
  </si>
  <si>
    <r>
      <t>Fall panicum (</t>
    </r>
    <r>
      <rPr>
        <u val="single"/>
        <sz val="10"/>
        <rFont val="Arial"/>
        <family val="2"/>
      </rPr>
      <t>Panicum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dichotomiflorum</t>
    </r>
    <r>
      <rPr>
        <sz val="10"/>
        <rFont val="Arial"/>
        <family val="2"/>
      </rPr>
      <t>)</t>
    </r>
  </si>
  <si>
    <r>
      <t>Smartweed (</t>
    </r>
    <r>
      <rPr>
        <u val="single"/>
        <sz val="10"/>
        <rFont val="Arial"/>
        <family val="2"/>
      </rPr>
      <t xml:space="preserve">Polygonum </t>
    </r>
    <r>
      <rPr>
        <sz val="10"/>
        <rFont val="Arial"/>
        <family val="0"/>
      </rPr>
      <t>spp.)</t>
    </r>
  </si>
  <si>
    <t>Fall panicum</t>
  </si>
  <si>
    <t>Good</t>
  </si>
  <si>
    <t>Foxtail</t>
  </si>
  <si>
    <t>JUNC</t>
  </si>
  <si>
    <t>ALOP</t>
  </si>
  <si>
    <t>PAND</t>
  </si>
  <si>
    <t>BARE</t>
  </si>
  <si>
    <t>JUNCd</t>
  </si>
  <si>
    <t>PASP</t>
  </si>
  <si>
    <t>ECWA</t>
  </si>
  <si>
    <t>POLY</t>
  </si>
  <si>
    <t>CASP</t>
  </si>
  <si>
    <t>EUCO</t>
  </si>
  <si>
    <t>Jmillet</t>
  </si>
  <si>
    <t>JMILLET</t>
  </si>
  <si>
    <t>SOLI</t>
  </si>
  <si>
    <t>ANVI</t>
  </si>
  <si>
    <t>total %</t>
  </si>
  <si>
    <t>%comp</t>
  </si>
  <si>
    <t>alop</t>
  </si>
  <si>
    <t>anvi</t>
  </si>
  <si>
    <t>assp</t>
  </si>
  <si>
    <t>bare</t>
  </si>
  <si>
    <t>casp</t>
  </si>
  <si>
    <t>clal</t>
  </si>
  <si>
    <t>ecwa</t>
  </si>
  <si>
    <t>euco</t>
  </si>
  <si>
    <t>jmillet</t>
  </si>
  <si>
    <t>junc</t>
  </si>
  <si>
    <t>lusp</t>
  </si>
  <si>
    <t>pand</t>
  </si>
  <si>
    <t>pasp</t>
  </si>
  <si>
    <t>poly</t>
  </si>
  <si>
    <t>sccy</t>
  </si>
  <si>
    <t>soli</t>
  </si>
  <si>
    <r>
      <t>Sedge spp. (</t>
    </r>
    <r>
      <rPr>
        <u val="single"/>
        <sz val="10"/>
        <rFont val="Arial"/>
        <family val="2"/>
      </rPr>
      <t>Carex</t>
    </r>
    <r>
      <rPr>
        <sz val="10"/>
        <rFont val="Arial"/>
        <family val="0"/>
      </rPr>
      <t xml:space="preserve"> spp_</t>
    </r>
  </si>
  <si>
    <r>
      <t>Walter's millet (</t>
    </r>
    <r>
      <rPr>
        <u val="single"/>
        <sz val="10"/>
        <rFont val="Arial"/>
        <family val="2"/>
      </rPr>
      <t>Echinochloa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walteri</t>
    </r>
    <r>
      <rPr>
        <sz val="10"/>
        <rFont val="Arial"/>
        <family val="0"/>
      </rPr>
      <t>)</t>
    </r>
  </si>
  <si>
    <t>Japanese millet</t>
  </si>
  <si>
    <t>Japanese millet (Echinochloa crusgalli)</t>
  </si>
  <si>
    <t>Ludwigia spp.  (Ludwigia spp.)</t>
  </si>
  <si>
    <r>
      <t>Paspalum spp (</t>
    </r>
    <r>
      <rPr>
        <u val="single"/>
        <sz val="10"/>
        <rFont val="Arial"/>
        <family val="2"/>
      </rPr>
      <t>Paspalum</t>
    </r>
    <r>
      <rPr>
        <sz val="10"/>
        <rFont val="Arial"/>
        <family val="0"/>
      </rPr>
      <t xml:space="preserve"> spp.)</t>
    </r>
  </si>
  <si>
    <t>Ludwigia spp.</t>
  </si>
  <si>
    <t>Paspalum</t>
  </si>
  <si>
    <t>Sedge</t>
  </si>
  <si>
    <t>Smartweed</t>
  </si>
  <si>
    <t>Walter's millet</t>
  </si>
  <si>
    <t>Bare</t>
  </si>
  <si>
    <r>
      <t>Foxtail (</t>
    </r>
    <r>
      <rPr>
        <u val="single"/>
        <sz val="10"/>
        <rFont val="Arial"/>
        <family val="2"/>
      </rPr>
      <t>Setaria</t>
    </r>
    <r>
      <rPr>
        <sz val="10"/>
        <rFont val="Arial"/>
        <family val="2"/>
      </rPr>
      <t xml:space="preserve"> spp)</t>
    </r>
  </si>
  <si>
    <t>good</t>
  </si>
  <si>
    <t>fair</t>
  </si>
  <si>
    <t>non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</si>
</sst>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56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.25"/>
      <name val="Arial"/>
      <family val="2"/>
    </font>
    <font>
      <b/>
      <sz val="21.75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 quotePrefix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0" fillId="0" borderId="0" xfId="0" applyAlignment="1">
      <alignment horizontal="left"/>
    </xf>
    <xf numFmtId="164" fontId="10" fillId="2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" fontId="1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12.  Hyde Park; Comparison of % Plants by Food Value for 1999 - 2001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&amp; chart'!$I$28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ave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&amp; chart'!$J$27:$L$27</c:f>
              <c:numCach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'table &amp; chart'!$J$28:$L$28</c:f>
              <c:numCache>
                <c:ptCount val="3"/>
                <c:pt idx="0">
                  <c:v>0</c:v>
                </c:pt>
                <c:pt idx="1">
                  <c:v>22</c:v>
                </c:pt>
                <c:pt idx="2">
                  <c:v>35.3</c:v>
                </c:pt>
              </c:numCache>
            </c:numRef>
          </c:val>
        </c:ser>
        <c:ser>
          <c:idx val="1"/>
          <c:order val="1"/>
          <c:tx>
            <c:strRef>
              <c:f>'table &amp; chart'!$I$29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&amp; chart'!$J$27:$L$27</c:f>
              <c:numCach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'table &amp; chart'!$J$29:$L$29</c:f>
              <c:numCache>
                <c:ptCount val="3"/>
                <c:pt idx="0">
                  <c:v>13</c:v>
                </c:pt>
                <c:pt idx="1">
                  <c:v>2</c:v>
                </c:pt>
                <c:pt idx="2">
                  <c:v>14.8</c:v>
                </c:pt>
              </c:numCache>
            </c:numRef>
          </c:val>
        </c:ser>
        <c:ser>
          <c:idx val="2"/>
          <c:order val="2"/>
          <c:tx>
            <c:strRef>
              <c:f>'table &amp; chart'!$I$30</c:f>
              <c:strCache>
                <c:ptCount val="1"/>
                <c:pt idx="0">
                  <c:v>non</c:v>
                </c:pt>
              </c:strCache>
            </c:strRef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&amp; chart'!$J$27:$L$27</c:f>
              <c:numCach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'table &amp; chart'!$J$30:$L$30</c:f>
              <c:numCache>
                <c:ptCount val="3"/>
                <c:pt idx="0">
                  <c:v>87</c:v>
                </c:pt>
                <c:pt idx="1">
                  <c:v>76</c:v>
                </c:pt>
                <c:pt idx="2">
                  <c:v>49.8</c:v>
                </c:pt>
              </c:numCache>
            </c:numRef>
          </c:val>
        </c:ser>
        <c:axId val="14689386"/>
        <c:axId val="65095611"/>
      </c:barChart>
      <c:catAx>
        <c:axId val="146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95611"/>
        <c:crosses val="autoZero"/>
        <c:auto val="1"/>
        <c:lblOffset val="100"/>
        <c:noMultiLvlLbl val="0"/>
      </c:catAx>
      <c:valAx>
        <c:axId val="65095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plants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8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Figure 11.  2001 Hyde Park:  % of Plants by Food Value</a:t>
            </a:r>
          </a:p>
        </c:rich>
      </c:tx>
      <c:layout>
        <c:manualLayout>
          <c:xMode val="factor"/>
          <c:yMode val="factor"/>
          <c:x val="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39925"/>
          <c:w val="0.54775"/>
          <c:h val="0.43225"/>
        </c:manualLayout>
      </c:layout>
      <c:pieChart>
        <c:varyColors val="1"/>
        <c:ser>
          <c:idx val="0"/>
          <c:order val="0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agBrick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('table &amp; chart'!$E$17,'table &amp; chart'!$E$21,'table &amp; chart'!$E$28)</c:f>
              <c:strCache>
                <c:ptCount val="3"/>
                <c:pt idx="0">
                  <c:v>GOOD</c:v>
                </c:pt>
                <c:pt idx="1">
                  <c:v>FAIR</c:v>
                </c:pt>
                <c:pt idx="2">
                  <c:v>NON</c:v>
                </c:pt>
              </c:strCache>
            </c:strRef>
          </c:cat>
          <c:val>
            <c:numRef>
              <c:f>('table &amp; chart'!$F$17,'table &amp; chart'!$F$21,'table &amp; chart'!$F$28)</c:f>
              <c:numCache>
                <c:ptCount val="3"/>
                <c:pt idx="0">
                  <c:v>35.31999999999999</c:v>
                </c:pt>
                <c:pt idx="1">
                  <c:v>14.77</c:v>
                </c:pt>
                <c:pt idx="2">
                  <c:v>49.83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333375</xdr:colOff>
      <xdr:row>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" y="57150"/>
          <a:ext cx="63531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Table 8.  POCOSIN LAKES NWR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Hyde Park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MOIST SOIL TRANSECTS - 10/20/01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49 -  1 meter square plots at 60 ft. intervals
% Composition and Frequency of Occurrence of Plants</a:t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7</xdr:col>
      <xdr:colOff>295275</xdr:colOff>
      <xdr:row>55</xdr:row>
      <xdr:rowOff>57150</xdr:rowOff>
    </xdr:to>
    <xdr:graphicFrame>
      <xdr:nvGraphicFramePr>
        <xdr:cNvPr id="2" name="Chart 4"/>
        <xdr:cNvGraphicFramePr/>
      </xdr:nvGraphicFramePr>
      <xdr:xfrm>
        <a:off x="19050" y="4629150"/>
        <a:ext cx="6381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2">
      <selection activeCell="A26" sqref="A26"/>
    </sheetView>
  </sheetViews>
  <sheetFormatPr defaultColWidth="9.140625" defaultRowHeight="12.75"/>
  <cols>
    <col min="1" max="1" width="34.7109375" style="0" customWidth="1"/>
    <col min="5" max="5" width="11.140625" style="0" customWidth="1"/>
    <col min="8" max="8" width="5.00390625" style="0" bestFit="1" customWidth="1"/>
  </cols>
  <sheetData>
    <row r="1" spans="2:7" ht="12.75">
      <c r="B1" s="1"/>
      <c r="C1" s="2"/>
      <c r="G1" s="2"/>
    </row>
    <row r="2" spans="2:7" ht="12.75">
      <c r="B2" s="1"/>
      <c r="C2" s="2"/>
      <c r="G2" s="2"/>
    </row>
    <row r="3" spans="2:7" ht="12.75">
      <c r="B3" s="1"/>
      <c r="C3" s="2"/>
      <c r="G3" s="2"/>
    </row>
    <row r="4" spans="2:7" ht="12.75">
      <c r="B4" s="1"/>
      <c r="C4" s="2"/>
      <c r="G4" s="2"/>
    </row>
    <row r="5" spans="2:7" ht="12.75">
      <c r="B5" s="1"/>
      <c r="C5" s="2"/>
      <c r="G5" s="2"/>
    </row>
    <row r="6" spans="2:7" ht="12.75">
      <c r="B6" s="1"/>
      <c r="C6" s="2"/>
      <c r="G6" s="2"/>
    </row>
    <row r="7" spans="2:7" ht="12.75">
      <c r="B7" s="1"/>
      <c r="C7" s="2"/>
      <c r="G7" s="2"/>
    </row>
    <row r="8" spans="2:7" ht="12.75">
      <c r="B8" s="1"/>
      <c r="C8" s="3" t="s">
        <v>0</v>
      </c>
      <c r="F8" s="1"/>
      <c r="G8" s="3" t="s">
        <v>0</v>
      </c>
    </row>
    <row r="9" spans="2:8" ht="12.75">
      <c r="B9" s="4" t="s">
        <v>1</v>
      </c>
      <c r="C9" s="5" t="s">
        <v>2</v>
      </c>
      <c r="D9" s="6" t="s">
        <v>1</v>
      </c>
      <c r="F9" s="4" t="s">
        <v>1</v>
      </c>
      <c r="G9" s="5" t="s">
        <v>2</v>
      </c>
      <c r="H9" s="7" t="s">
        <v>3</v>
      </c>
    </row>
    <row r="10" spans="1:8" ht="12.75">
      <c r="A10" s="8" t="s">
        <v>4</v>
      </c>
      <c r="B10" s="9" t="s">
        <v>5</v>
      </c>
      <c r="C10" s="10" t="s">
        <v>6</v>
      </c>
      <c r="D10" s="11" t="s">
        <v>7</v>
      </c>
      <c r="E10" s="8" t="s">
        <v>4</v>
      </c>
      <c r="F10" s="9" t="s">
        <v>5</v>
      </c>
      <c r="G10" s="12" t="s">
        <v>6</v>
      </c>
      <c r="H10" s="13" t="s">
        <v>8</v>
      </c>
    </row>
    <row r="11" spans="1:8" ht="12.75">
      <c r="A11" t="s">
        <v>9</v>
      </c>
      <c r="B11">
        <v>9</v>
      </c>
      <c r="C11" s="2">
        <v>22</v>
      </c>
      <c r="D11">
        <v>13</v>
      </c>
      <c r="E11" s="21" t="s">
        <v>36</v>
      </c>
      <c r="F11">
        <v>5.1</v>
      </c>
      <c r="G11" s="2">
        <v>19</v>
      </c>
      <c r="H11" s="22" t="s">
        <v>37</v>
      </c>
    </row>
    <row r="12" spans="1:8" ht="12.75">
      <c r="A12" t="s">
        <v>58</v>
      </c>
      <c r="B12">
        <v>10</v>
      </c>
      <c r="C12" s="2">
        <v>22</v>
      </c>
      <c r="D12">
        <v>13</v>
      </c>
      <c r="E12" s="24" t="s">
        <v>73</v>
      </c>
      <c r="F12" s="1">
        <v>19.3</v>
      </c>
      <c r="G12" s="2">
        <v>9</v>
      </c>
      <c r="H12" s="22" t="s">
        <v>37</v>
      </c>
    </row>
    <row r="13" spans="1:8" ht="12.75">
      <c r="A13" s="18" t="s">
        <v>33</v>
      </c>
      <c r="B13">
        <v>0.33</v>
      </c>
      <c r="C13" s="2">
        <v>2</v>
      </c>
      <c r="D13">
        <v>1.2</v>
      </c>
      <c r="E13" s="24" t="s">
        <v>77</v>
      </c>
      <c r="F13" s="1">
        <v>0.44</v>
      </c>
      <c r="G13" s="2">
        <v>1</v>
      </c>
      <c r="H13" s="22" t="s">
        <v>37</v>
      </c>
    </row>
    <row r="14" spans="1:8" ht="12.75">
      <c r="A14" s="18" t="s">
        <v>34</v>
      </c>
      <c r="B14">
        <v>5.1</v>
      </c>
      <c r="C14" s="2">
        <v>19</v>
      </c>
      <c r="D14">
        <v>11.2</v>
      </c>
      <c r="E14" s="24" t="s">
        <v>79</v>
      </c>
      <c r="F14" s="1">
        <v>0.88</v>
      </c>
      <c r="G14" s="2">
        <v>4</v>
      </c>
      <c r="H14" s="22" t="s">
        <v>37</v>
      </c>
    </row>
    <row r="15" spans="1:8" ht="12.75">
      <c r="A15" s="18" t="s">
        <v>83</v>
      </c>
      <c r="B15">
        <v>0.77</v>
      </c>
      <c r="C15" s="2">
        <v>5</v>
      </c>
      <c r="D15">
        <v>3</v>
      </c>
      <c r="E15" s="24" t="s">
        <v>80</v>
      </c>
      <c r="F15" s="1">
        <v>9.3</v>
      </c>
      <c r="G15" s="2">
        <v>19</v>
      </c>
      <c r="H15" s="22" t="s">
        <v>37</v>
      </c>
    </row>
    <row r="16" spans="1:12" ht="12.75">
      <c r="A16" s="16" t="s">
        <v>17</v>
      </c>
      <c r="B16" s="1">
        <v>1.2</v>
      </c>
      <c r="C16" s="2">
        <v>5</v>
      </c>
      <c r="D16">
        <v>3</v>
      </c>
      <c r="E16" s="24" t="s">
        <v>81</v>
      </c>
      <c r="F16">
        <v>0.3</v>
      </c>
      <c r="G16" s="19">
        <v>2</v>
      </c>
      <c r="H16" s="22" t="s">
        <v>37</v>
      </c>
      <c r="L16" t="s">
        <v>14</v>
      </c>
    </row>
    <row r="17" spans="1:11" ht="12.75">
      <c r="A17" s="16" t="s">
        <v>74</v>
      </c>
      <c r="B17" s="1">
        <v>19.3</v>
      </c>
      <c r="C17" s="2">
        <v>9</v>
      </c>
      <c r="D17">
        <v>5.3</v>
      </c>
      <c r="E17" s="14" t="s">
        <v>10</v>
      </c>
      <c r="F17" s="17">
        <f>SUM(F11:F16)</f>
        <v>35.31999999999999</v>
      </c>
      <c r="K17" t="s">
        <v>14</v>
      </c>
    </row>
    <row r="18" spans="1:8" ht="12.75">
      <c r="A18" s="16" t="s">
        <v>75</v>
      </c>
      <c r="B18" s="1">
        <v>0.44</v>
      </c>
      <c r="C18" s="2">
        <v>1</v>
      </c>
      <c r="D18">
        <v>1</v>
      </c>
      <c r="E18" s="21" t="s">
        <v>38</v>
      </c>
      <c r="F18">
        <v>0.77</v>
      </c>
      <c r="G18" s="2">
        <v>5</v>
      </c>
      <c r="H18" s="23" t="s">
        <v>12</v>
      </c>
    </row>
    <row r="19" spans="1:8" ht="12.75">
      <c r="A19" s="16" t="s">
        <v>76</v>
      </c>
      <c r="B19" s="1">
        <v>13.6</v>
      </c>
      <c r="C19" s="2">
        <v>19</v>
      </c>
      <c r="D19">
        <v>11.2</v>
      </c>
      <c r="E19" s="18" t="s">
        <v>78</v>
      </c>
      <c r="F19" s="1">
        <v>13.6</v>
      </c>
      <c r="G19" s="2">
        <v>19</v>
      </c>
      <c r="H19" s="23" t="s">
        <v>12</v>
      </c>
    </row>
    <row r="20" spans="1:8" ht="12.75">
      <c r="A20" s="16" t="s">
        <v>71</v>
      </c>
      <c r="B20" s="1">
        <v>0.88</v>
      </c>
      <c r="C20" s="2">
        <v>4</v>
      </c>
      <c r="D20">
        <v>2.4</v>
      </c>
      <c r="E20" s="16" t="s">
        <v>11</v>
      </c>
      <c r="F20">
        <v>0.4</v>
      </c>
      <c r="G20" s="2">
        <v>3</v>
      </c>
      <c r="H20" s="23" t="s">
        <v>12</v>
      </c>
    </row>
    <row r="21" spans="1:8" ht="12.75">
      <c r="A21" s="16" t="s">
        <v>18</v>
      </c>
      <c r="B21" s="1">
        <v>29</v>
      </c>
      <c r="C21" s="2">
        <v>28</v>
      </c>
      <c r="D21">
        <v>16.6</v>
      </c>
      <c r="E21" s="14" t="s">
        <v>13</v>
      </c>
      <c r="F21" s="17">
        <f>SUM(F18:F20)</f>
        <v>14.77</v>
      </c>
      <c r="H21" s="25" t="s">
        <v>14</v>
      </c>
    </row>
    <row r="22" spans="1:8" ht="12.75">
      <c r="A22" s="16" t="s">
        <v>35</v>
      </c>
      <c r="B22" s="1">
        <v>9.3</v>
      </c>
      <c r="C22" s="2">
        <v>19</v>
      </c>
      <c r="D22">
        <v>11.2</v>
      </c>
      <c r="E22" s="18" t="s">
        <v>15</v>
      </c>
      <c r="F22">
        <v>9</v>
      </c>
      <c r="G22" s="2">
        <v>22</v>
      </c>
      <c r="H22" s="25" t="s">
        <v>16</v>
      </c>
    </row>
    <row r="23" spans="1:8" ht="12.75">
      <c r="A23" t="s">
        <v>19</v>
      </c>
      <c r="B23">
        <v>0.4</v>
      </c>
      <c r="C23" s="19">
        <v>3</v>
      </c>
      <c r="D23">
        <v>1.8</v>
      </c>
      <c r="E23" s="18" t="s">
        <v>82</v>
      </c>
      <c r="F23">
        <v>10</v>
      </c>
      <c r="G23" s="2">
        <v>22</v>
      </c>
      <c r="H23" s="25" t="s">
        <v>16</v>
      </c>
    </row>
    <row r="24" spans="1:8" ht="12.75">
      <c r="A24" s="16" t="s">
        <v>72</v>
      </c>
      <c r="B24">
        <v>0.3</v>
      </c>
      <c r="C24" s="19">
        <v>2</v>
      </c>
      <c r="D24">
        <v>1.2</v>
      </c>
      <c r="E24" s="16" t="s">
        <v>20</v>
      </c>
      <c r="F24">
        <v>0.33</v>
      </c>
      <c r="G24" s="2">
        <v>2</v>
      </c>
      <c r="H24" s="25" t="s">
        <v>16</v>
      </c>
    </row>
    <row r="25" spans="1:8" ht="12.75">
      <c r="A25" s="16" t="s">
        <v>21</v>
      </c>
      <c r="B25" s="1">
        <v>0.33</v>
      </c>
      <c r="C25" s="2">
        <v>2</v>
      </c>
      <c r="D25">
        <v>1.2</v>
      </c>
      <c r="E25" s="18" t="s">
        <v>22</v>
      </c>
      <c r="F25" s="1">
        <v>1.2</v>
      </c>
      <c r="G25" s="2">
        <v>5</v>
      </c>
      <c r="H25" s="25" t="s">
        <v>16</v>
      </c>
    </row>
    <row r="26" spans="1:8" ht="12.75">
      <c r="A26" s="16"/>
      <c r="B26" s="1">
        <f>SUM(B11:B25)</f>
        <v>99.95</v>
      </c>
      <c r="C26" s="2"/>
      <c r="E26" s="18" t="s">
        <v>23</v>
      </c>
      <c r="F26" s="1">
        <v>29</v>
      </c>
      <c r="G26" s="2">
        <v>28</v>
      </c>
      <c r="H26" s="25" t="s">
        <v>16</v>
      </c>
    </row>
    <row r="27" spans="1:12" ht="12.75">
      <c r="A27" s="18" t="s">
        <v>14</v>
      </c>
      <c r="B27" t="s">
        <v>14</v>
      </c>
      <c r="C27" s="2"/>
      <c r="D27">
        <f>SUM(D11:D26)</f>
        <v>96.30000000000001</v>
      </c>
      <c r="E27" s="16" t="s">
        <v>24</v>
      </c>
      <c r="F27" s="1">
        <v>0.3</v>
      </c>
      <c r="G27" s="2">
        <v>2</v>
      </c>
      <c r="H27" s="25" t="s">
        <v>16</v>
      </c>
      <c r="J27">
        <v>1999</v>
      </c>
      <c r="K27">
        <v>2000</v>
      </c>
      <c r="L27">
        <v>2001</v>
      </c>
    </row>
    <row r="28" spans="1:12" ht="12.75">
      <c r="A28" s="16" t="s">
        <v>14</v>
      </c>
      <c r="C28" s="2"/>
      <c r="E28" s="14" t="s">
        <v>25</v>
      </c>
      <c r="F28" s="15">
        <f>SUM(F22:F27)</f>
        <v>49.83</v>
      </c>
      <c r="G28" s="2"/>
      <c r="H28" s="16" t="s">
        <v>14</v>
      </c>
      <c r="I28" t="s">
        <v>84</v>
      </c>
      <c r="J28">
        <v>0</v>
      </c>
      <c r="K28">
        <v>22</v>
      </c>
      <c r="L28">
        <v>35.3</v>
      </c>
    </row>
    <row r="29" spans="1:12" ht="12.75">
      <c r="A29" t="s">
        <v>14</v>
      </c>
      <c r="B29" s="1" t="s">
        <v>14</v>
      </c>
      <c r="C29" s="2"/>
      <c r="H29" s="20"/>
      <c r="I29" t="s">
        <v>85</v>
      </c>
      <c r="J29">
        <v>13</v>
      </c>
      <c r="K29">
        <v>2</v>
      </c>
      <c r="L29">
        <v>14.8</v>
      </c>
    </row>
    <row r="30" spans="3:12" ht="12.75">
      <c r="C30" s="2"/>
      <c r="I30" t="s">
        <v>86</v>
      </c>
      <c r="J30">
        <v>87</v>
      </c>
      <c r="K30">
        <v>76</v>
      </c>
      <c r="L30">
        <v>49.8</v>
      </c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4"/>
  <sheetViews>
    <sheetView workbookViewId="0" topLeftCell="A1">
      <selection activeCell="I24" sqref="I24"/>
    </sheetView>
  </sheetViews>
  <sheetFormatPr defaultColWidth="9.140625" defaultRowHeight="12.75"/>
  <cols>
    <col min="1" max="16384" width="8.8515625" style="23" customWidth="1"/>
  </cols>
  <sheetData>
    <row r="1" spans="3:17" ht="9.75">
      <c r="C1" s="23" t="s">
        <v>53</v>
      </c>
      <c r="D1" s="23" t="s">
        <v>54</v>
      </c>
      <c r="E1" s="23" t="s">
        <v>31</v>
      </c>
      <c r="F1" s="23" t="s">
        <v>32</v>
      </c>
      <c r="H1" s="23" t="s">
        <v>53</v>
      </c>
      <c r="I1" s="23" t="s">
        <v>54</v>
      </c>
      <c r="J1" s="23" t="s">
        <v>31</v>
      </c>
      <c r="K1" s="23" t="s">
        <v>32</v>
      </c>
      <c r="N1" s="23" t="s">
        <v>53</v>
      </c>
      <c r="O1" s="23" t="s">
        <v>54</v>
      </c>
      <c r="P1" s="23" t="s">
        <v>31</v>
      </c>
      <c r="Q1" s="23" t="s">
        <v>32</v>
      </c>
    </row>
    <row r="2" spans="1:17" ht="9.75">
      <c r="A2" s="23" t="s">
        <v>40</v>
      </c>
      <c r="B2" s="23">
        <v>15</v>
      </c>
      <c r="G2" s="23" t="s">
        <v>55</v>
      </c>
      <c r="H2" s="23">
        <v>35</v>
      </c>
      <c r="I2" s="23">
        <v>0.7717750826901874</v>
      </c>
      <c r="J2" s="23">
        <v>5</v>
      </c>
      <c r="K2" s="23">
        <v>2.9585798816568047</v>
      </c>
      <c r="M2" s="23" t="s">
        <v>55</v>
      </c>
      <c r="N2" s="23">
        <v>35</v>
      </c>
      <c r="O2" s="23">
        <v>0.7717750826901874</v>
      </c>
      <c r="P2" s="23">
        <v>5</v>
      </c>
      <c r="Q2" s="23">
        <v>2.9585798816568047</v>
      </c>
    </row>
    <row r="3" spans="1:17" ht="9.75">
      <c r="A3" s="23" t="s">
        <v>40</v>
      </c>
      <c r="B3" s="23">
        <v>10</v>
      </c>
      <c r="G3" s="23" t="s">
        <v>56</v>
      </c>
      <c r="H3" s="23">
        <v>15</v>
      </c>
      <c r="I3" s="23">
        <v>0.33076074972436603</v>
      </c>
      <c r="J3" s="23">
        <v>2</v>
      </c>
      <c r="K3" s="23">
        <v>1.183431952662722</v>
      </c>
      <c r="M3" s="23" t="s">
        <v>56</v>
      </c>
      <c r="N3" s="23">
        <v>15</v>
      </c>
      <c r="O3" s="23">
        <v>0.33076074972436603</v>
      </c>
      <c r="P3" s="23">
        <v>2</v>
      </c>
      <c r="Q3" s="23">
        <v>1.183431952662722</v>
      </c>
    </row>
    <row r="4" spans="1:17" ht="9.75">
      <c r="A4" s="23" t="s">
        <v>40</v>
      </c>
      <c r="B4" s="23">
        <v>3</v>
      </c>
      <c r="G4" s="23" t="s">
        <v>57</v>
      </c>
      <c r="H4" s="23">
        <v>400</v>
      </c>
      <c r="I4" s="23">
        <v>8.820286659316427</v>
      </c>
      <c r="J4" s="23">
        <v>22</v>
      </c>
      <c r="K4" s="23">
        <v>13.017751479289942</v>
      </c>
      <c r="M4" s="23" t="s">
        <v>57</v>
      </c>
      <c r="N4" s="23">
        <v>400</v>
      </c>
      <c r="O4" s="23">
        <v>8.820286659316427</v>
      </c>
      <c r="P4" s="23">
        <v>22</v>
      </c>
      <c r="Q4" s="23">
        <v>13.017751479289942</v>
      </c>
    </row>
    <row r="5" spans="1:17" ht="9.75">
      <c r="A5" s="23" t="s">
        <v>40</v>
      </c>
      <c r="B5" s="23">
        <v>5</v>
      </c>
      <c r="G5" s="23" t="s">
        <v>58</v>
      </c>
      <c r="H5" s="23">
        <v>430</v>
      </c>
      <c r="I5" s="23">
        <v>9.481808158765158</v>
      </c>
      <c r="J5" s="23">
        <v>22</v>
      </c>
      <c r="K5" s="23">
        <v>13.017751479289942</v>
      </c>
      <c r="M5" s="23" t="s">
        <v>58</v>
      </c>
      <c r="N5" s="23">
        <v>430</v>
      </c>
      <c r="O5" s="23">
        <v>9.481808158765158</v>
      </c>
      <c r="P5" s="23">
        <v>22</v>
      </c>
      <c r="Q5" s="23">
        <v>13.017751479289942</v>
      </c>
    </row>
    <row r="6" spans="1:17" ht="9.75">
      <c r="A6" s="23" t="s">
        <v>40</v>
      </c>
      <c r="B6" s="23">
        <v>2</v>
      </c>
      <c r="G6" s="23" t="s">
        <v>59</v>
      </c>
      <c r="H6" s="23">
        <v>40</v>
      </c>
      <c r="I6" s="23">
        <v>0.8820286659316428</v>
      </c>
      <c r="J6" s="23">
        <v>4</v>
      </c>
      <c r="K6" s="23">
        <v>2.366863905325444</v>
      </c>
      <c r="M6" s="23" t="s">
        <v>59</v>
      </c>
      <c r="N6" s="23">
        <v>40</v>
      </c>
      <c r="O6" s="23">
        <v>0.8820286659316428</v>
      </c>
      <c r="P6" s="23">
        <v>4</v>
      </c>
      <c r="Q6" s="23">
        <v>2.366863905325444</v>
      </c>
    </row>
    <row r="7" spans="2:17" ht="9.75">
      <c r="B7" s="23" t="s">
        <v>55</v>
      </c>
      <c r="C7" s="23">
        <f>SUM(B2:B6)</f>
        <v>35</v>
      </c>
      <c r="D7" s="23">
        <f>C7/4535*100</f>
        <v>0.7717750826901874</v>
      </c>
      <c r="E7" s="23">
        <v>5</v>
      </c>
      <c r="F7" s="23">
        <f>E7/169*100</f>
        <v>2.9585798816568047</v>
      </c>
      <c r="G7" s="23" t="s">
        <v>60</v>
      </c>
      <c r="H7" s="23">
        <v>18</v>
      </c>
      <c r="I7" s="23">
        <v>0.39691289966923926</v>
      </c>
      <c r="J7" s="23">
        <v>3</v>
      </c>
      <c r="K7" s="23">
        <v>1.7751479289940828</v>
      </c>
      <c r="M7" s="23" t="s">
        <v>60</v>
      </c>
      <c r="N7" s="23">
        <v>18</v>
      </c>
      <c r="O7" s="23">
        <v>0.39691289966923926</v>
      </c>
      <c r="P7" s="23">
        <v>3</v>
      </c>
      <c r="Q7" s="23">
        <v>1.7751479289940828</v>
      </c>
    </row>
    <row r="8" spans="4:17" ht="9.75">
      <c r="D8" s="23">
        <f aca="true" t="shared" si="0" ref="D8:D71">C8/4535*100</f>
        <v>0</v>
      </c>
      <c r="F8" s="23">
        <f aca="true" t="shared" si="1" ref="F8:F71">E8/169*100</f>
        <v>0</v>
      </c>
      <c r="G8" s="23" t="s">
        <v>61</v>
      </c>
      <c r="H8" s="23">
        <v>15</v>
      </c>
      <c r="I8" s="23">
        <v>0.33076074972436603</v>
      </c>
      <c r="J8" s="23">
        <v>2</v>
      </c>
      <c r="K8" s="23">
        <v>1.183431952662722</v>
      </c>
      <c r="M8" s="23" t="s">
        <v>61</v>
      </c>
      <c r="N8" s="23">
        <v>15</v>
      </c>
      <c r="O8" s="23">
        <v>0.33076074972436603</v>
      </c>
      <c r="P8" s="23">
        <v>2</v>
      </c>
      <c r="Q8" s="23">
        <v>1.183431952662722</v>
      </c>
    </row>
    <row r="9" spans="1:17" ht="9.75">
      <c r="A9" s="23" t="s">
        <v>52</v>
      </c>
      <c r="B9" s="23">
        <v>5</v>
      </c>
      <c r="D9" s="23">
        <f t="shared" si="0"/>
        <v>0</v>
      </c>
      <c r="F9" s="23">
        <f t="shared" si="1"/>
        <v>0</v>
      </c>
      <c r="G9" s="23" t="s">
        <v>62</v>
      </c>
      <c r="H9" s="23">
        <v>40</v>
      </c>
      <c r="I9" s="23">
        <v>0.8820286659316428</v>
      </c>
      <c r="J9" s="23">
        <v>6</v>
      </c>
      <c r="K9" s="23">
        <v>3.5502958579881656</v>
      </c>
      <c r="M9" s="23" t="s">
        <v>62</v>
      </c>
      <c r="N9" s="23">
        <v>40</v>
      </c>
      <c r="O9" s="23">
        <v>0.8820286659316428</v>
      </c>
      <c r="P9" s="23">
        <v>6</v>
      </c>
      <c r="Q9" s="23">
        <v>3.5502958579881656</v>
      </c>
    </row>
    <row r="10" spans="1:17" ht="9.75">
      <c r="A10" s="23" t="s">
        <v>52</v>
      </c>
      <c r="B10" s="23">
        <v>10</v>
      </c>
      <c r="D10" s="23">
        <f t="shared" si="0"/>
        <v>0</v>
      </c>
      <c r="F10" s="23">
        <f t="shared" si="1"/>
        <v>0</v>
      </c>
      <c r="G10" s="23" t="s">
        <v>63</v>
      </c>
      <c r="H10" s="23">
        <v>875</v>
      </c>
      <c r="I10" s="23">
        <v>19.294377067254686</v>
      </c>
      <c r="J10" s="23">
        <v>9</v>
      </c>
      <c r="K10" s="23">
        <v>5.325443786982249</v>
      </c>
      <c r="M10" s="23" t="s">
        <v>63</v>
      </c>
      <c r="N10" s="23">
        <v>875</v>
      </c>
      <c r="O10" s="23">
        <v>19.294377067254686</v>
      </c>
      <c r="P10" s="23">
        <v>9</v>
      </c>
      <c r="Q10" s="23">
        <v>5.325443786982249</v>
      </c>
    </row>
    <row r="11" spans="2:17" ht="9.75">
      <c r="B11" s="23" t="s">
        <v>56</v>
      </c>
      <c r="C11" s="23">
        <v>15</v>
      </c>
      <c r="D11" s="23">
        <f t="shared" si="0"/>
        <v>0.33076074972436603</v>
      </c>
      <c r="E11" s="23">
        <v>2</v>
      </c>
      <c r="F11" s="23">
        <f t="shared" si="1"/>
        <v>1.183431952662722</v>
      </c>
      <c r="G11" s="23" t="s">
        <v>64</v>
      </c>
      <c r="H11" s="23">
        <v>1308</v>
      </c>
      <c r="I11" s="23">
        <v>28.842337375964718</v>
      </c>
      <c r="J11" s="23">
        <v>28</v>
      </c>
      <c r="K11" s="23">
        <v>16.56804733727811</v>
      </c>
      <c r="M11" s="23" t="s">
        <v>64</v>
      </c>
      <c r="N11" s="23">
        <v>1308</v>
      </c>
      <c r="O11" s="23">
        <v>28.842337375964718</v>
      </c>
      <c r="P11" s="23">
        <v>28</v>
      </c>
      <c r="Q11" s="23">
        <v>16.56804733727811</v>
      </c>
    </row>
    <row r="12" spans="4:17" ht="9.75">
      <c r="D12" s="23">
        <f t="shared" si="0"/>
        <v>0</v>
      </c>
      <c r="F12" s="23">
        <f t="shared" si="1"/>
        <v>0</v>
      </c>
      <c r="G12" s="23" t="s">
        <v>65</v>
      </c>
      <c r="H12" s="23">
        <v>20</v>
      </c>
      <c r="I12" s="23">
        <v>0.4410143329658214</v>
      </c>
      <c r="J12" s="23">
        <v>1</v>
      </c>
      <c r="K12" s="23">
        <v>0.591715976331361</v>
      </c>
      <c r="M12" s="23" t="s">
        <v>65</v>
      </c>
      <c r="N12" s="23">
        <v>20</v>
      </c>
      <c r="O12" s="23">
        <v>0.4410143329658214</v>
      </c>
      <c r="P12" s="23">
        <v>1</v>
      </c>
      <c r="Q12" s="23">
        <v>0.591715976331361</v>
      </c>
    </row>
    <row r="13" spans="1:17" ht="9.75">
      <c r="A13" s="23" t="s">
        <v>26</v>
      </c>
      <c r="B13" s="23">
        <v>50</v>
      </c>
      <c r="D13" s="23">
        <f t="shared" si="0"/>
        <v>0</v>
      </c>
      <c r="F13" s="23">
        <f t="shared" si="1"/>
        <v>0</v>
      </c>
      <c r="G13" s="23" t="s">
        <v>66</v>
      </c>
      <c r="H13" s="23">
        <v>233</v>
      </c>
      <c r="I13" s="23">
        <v>5.137816979051819</v>
      </c>
      <c r="J13" s="23">
        <v>19</v>
      </c>
      <c r="K13" s="23">
        <v>11.242603550295858</v>
      </c>
      <c r="M13" s="23" t="s">
        <v>66</v>
      </c>
      <c r="N13" s="23">
        <v>233</v>
      </c>
      <c r="O13" s="23">
        <v>5.137816979051819</v>
      </c>
      <c r="P13" s="23">
        <v>19</v>
      </c>
      <c r="Q13" s="23">
        <v>11.242603550295858</v>
      </c>
    </row>
    <row r="14" spans="1:17" ht="9.75">
      <c r="A14" s="23" t="s">
        <v>26</v>
      </c>
      <c r="B14" s="23">
        <v>40</v>
      </c>
      <c r="D14" s="23">
        <f t="shared" si="0"/>
        <v>0</v>
      </c>
      <c r="F14" s="23">
        <f t="shared" si="1"/>
        <v>0</v>
      </c>
      <c r="G14" s="23" t="s">
        <v>67</v>
      </c>
      <c r="H14" s="23">
        <v>617</v>
      </c>
      <c r="I14" s="23">
        <v>13.60529217199559</v>
      </c>
      <c r="J14" s="23">
        <v>19</v>
      </c>
      <c r="K14" s="23">
        <v>11.242603550295858</v>
      </c>
      <c r="M14" s="23" t="s">
        <v>67</v>
      </c>
      <c r="N14" s="23">
        <v>617</v>
      </c>
      <c r="O14" s="23">
        <v>13.60529217199559</v>
      </c>
      <c r="P14" s="23">
        <v>19</v>
      </c>
      <c r="Q14" s="23">
        <v>11.242603550295858</v>
      </c>
    </row>
    <row r="15" spans="1:17" ht="9.75">
      <c r="A15" s="23" t="s">
        <v>26</v>
      </c>
      <c r="B15" s="23">
        <v>50</v>
      </c>
      <c r="D15" s="23">
        <f t="shared" si="0"/>
        <v>0</v>
      </c>
      <c r="F15" s="23">
        <f t="shared" si="1"/>
        <v>0</v>
      </c>
      <c r="G15" s="23" t="s">
        <v>68</v>
      </c>
      <c r="H15" s="23">
        <v>421</v>
      </c>
      <c r="I15" s="23">
        <v>9.28335170893054</v>
      </c>
      <c r="J15" s="23">
        <v>19</v>
      </c>
      <c r="K15" s="23">
        <v>11.242603550295858</v>
      </c>
      <c r="M15" s="23" t="s">
        <v>68</v>
      </c>
      <c r="N15" s="23">
        <v>421</v>
      </c>
      <c r="O15" s="23">
        <v>9.28335170893054</v>
      </c>
      <c r="P15" s="23">
        <v>19</v>
      </c>
      <c r="Q15" s="23">
        <v>11.242603550295858</v>
      </c>
    </row>
    <row r="16" spans="1:17" ht="9.75">
      <c r="A16" s="23" t="s">
        <v>26</v>
      </c>
      <c r="B16" s="23">
        <v>30</v>
      </c>
      <c r="D16" s="23">
        <f t="shared" si="0"/>
        <v>0</v>
      </c>
      <c r="F16" s="23">
        <f t="shared" si="1"/>
        <v>0</v>
      </c>
      <c r="G16" s="23" t="s">
        <v>69</v>
      </c>
      <c r="H16" s="23">
        <v>15</v>
      </c>
      <c r="I16" s="23">
        <v>0.33076074972436603</v>
      </c>
      <c r="J16" s="23">
        <v>2</v>
      </c>
      <c r="K16" s="23">
        <v>1.183431952662722</v>
      </c>
      <c r="M16" s="23" t="s">
        <v>69</v>
      </c>
      <c r="N16" s="23">
        <v>15</v>
      </c>
      <c r="O16" s="23">
        <v>0.33076074972436603</v>
      </c>
      <c r="P16" s="23">
        <v>2</v>
      </c>
      <c r="Q16" s="23">
        <v>1.183431952662722</v>
      </c>
    </row>
    <row r="17" spans="1:17" ht="9.75">
      <c r="A17" s="23" t="s">
        <v>26</v>
      </c>
      <c r="B17" s="23">
        <v>10</v>
      </c>
      <c r="D17" s="23">
        <f t="shared" si="0"/>
        <v>0</v>
      </c>
      <c r="F17" s="23">
        <f t="shared" si="1"/>
        <v>0</v>
      </c>
      <c r="G17" s="23" t="s">
        <v>70</v>
      </c>
      <c r="H17" s="23">
        <v>53</v>
      </c>
      <c r="I17" s="23">
        <v>1.1686879823594267</v>
      </c>
      <c r="J17" s="23">
        <v>5</v>
      </c>
      <c r="K17" s="23">
        <v>2.9585798816568047</v>
      </c>
      <c r="M17" s="23" t="s">
        <v>70</v>
      </c>
      <c r="N17" s="23">
        <v>53</v>
      </c>
      <c r="O17" s="23">
        <v>1.1686879823594267</v>
      </c>
      <c r="P17" s="23">
        <v>5</v>
      </c>
      <c r="Q17" s="23">
        <v>2.9585798816568047</v>
      </c>
    </row>
    <row r="18" spans="1:6" ht="9.75">
      <c r="A18" s="23" t="s">
        <v>26</v>
      </c>
      <c r="B18" s="23">
        <v>10</v>
      </c>
      <c r="D18" s="23">
        <f t="shared" si="0"/>
        <v>0</v>
      </c>
      <c r="F18" s="23">
        <f t="shared" si="1"/>
        <v>0</v>
      </c>
    </row>
    <row r="19" spans="1:6" ht="9.75">
      <c r="A19" s="23" t="s">
        <v>26</v>
      </c>
      <c r="B19" s="23">
        <v>10</v>
      </c>
      <c r="D19" s="23">
        <f t="shared" si="0"/>
        <v>0</v>
      </c>
      <c r="F19" s="23">
        <f t="shared" si="1"/>
        <v>0</v>
      </c>
    </row>
    <row r="20" spans="1:6" ht="9.75">
      <c r="A20" s="23" t="s">
        <v>26</v>
      </c>
      <c r="B20" s="23">
        <v>20</v>
      </c>
      <c r="D20" s="23">
        <f t="shared" si="0"/>
        <v>0</v>
      </c>
      <c r="F20" s="23">
        <f t="shared" si="1"/>
        <v>0</v>
      </c>
    </row>
    <row r="21" spans="1:6" ht="9.75">
      <c r="A21" s="23" t="s">
        <v>26</v>
      </c>
      <c r="B21" s="23">
        <v>20</v>
      </c>
      <c r="D21" s="23">
        <f t="shared" si="0"/>
        <v>0</v>
      </c>
      <c r="F21" s="23">
        <f t="shared" si="1"/>
        <v>0</v>
      </c>
    </row>
    <row r="22" spans="1:6" ht="9.75">
      <c r="A22" s="23" t="s">
        <v>26</v>
      </c>
      <c r="B22" s="23">
        <v>15</v>
      </c>
      <c r="D22" s="23">
        <f t="shared" si="0"/>
        <v>0</v>
      </c>
      <c r="F22" s="23">
        <f t="shared" si="1"/>
        <v>0</v>
      </c>
    </row>
    <row r="23" spans="1:6" ht="9.75">
      <c r="A23" s="23" t="s">
        <v>26</v>
      </c>
      <c r="B23" s="23">
        <v>25</v>
      </c>
      <c r="D23" s="23">
        <f t="shared" si="0"/>
        <v>0</v>
      </c>
      <c r="F23" s="23">
        <f t="shared" si="1"/>
        <v>0</v>
      </c>
    </row>
    <row r="24" spans="1:6" ht="9.75">
      <c r="A24" s="23" t="s">
        <v>26</v>
      </c>
      <c r="B24" s="23">
        <v>10</v>
      </c>
      <c r="D24" s="23">
        <f t="shared" si="0"/>
        <v>0</v>
      </c>
      <c r="F24" s="23">
        <f t="shared" si="1"/>
        <v>0</v>
      </c>
    </row>
    <row r="25" spans="1:6" ht="9.75">
      <c r="A25" s="23" t="s">
        <v>26</v>
      </c>
      <c r="B25" s="23">
        <v>5</v>
      </c>
      <c r="D25" s="23">
        <f t="shared" si="0"/>
        <v>0</v>
      </c>
      <c r="F25" s="23">
        <f t="shared" si="1"/>
        <v>0</v>
      </c>
    </row>
    <row r="26" spans="1:6" ht="9.75">
      <c r="A26" s="23" t="s">
        <v>26</v>
      </c>
      <c r="B26" s="23">
        <v>5</v>
      </c>
      <c r="D26" s="23">
        <f t="shared" si="0"/>
        <v>0</v>
      </c>
      <c r="F26" s="23">
        <f t="shared" si="1"/>
        <v>0</v>
      </c>
    </row>
    <row r="27" spans="1:6" ht="9.75">
      <c r="A27" s="23" t="s">
        <v>26</v>
      </c>
      <c r="B27" s="23">
        <v>25</v>
      </c>
      <c r="D27" s="23">
        <f t="shared" si="0"/>
        <v>0</v>
      </c>
      <c r="F27" s="23">
        <f t="shared" si="1"/>
        <v>0</v>
      </c>
    </row>
    <row r="28" spans="1:6" ht="9.75">
      <c r="A28" s="23" t="s">
        <v>26</v>
      </c>
      <c r="B28" s="23">
        <v>20</v>
      </c>
      <c r="D28" s="23">
        <f t="shared" si="0"/>
        <v>0</v>
      </c>
      <c r="F28" s="23">
        <f t="shared" si="1"/>
        <v>0</v>
      </c>
    </row>
    <row r="29" spans="1:6" ht="9.75">
      <c r="A29" s="23" t="s">
        <v>26</v>
      </c>
      <c r="B29" s="23">
        <v>10</v>
      </c>
      <c r="D29" s="23">
        <f t="shared" si="0"/>
        <v>0</v>
      </c>
      <c r="F29" s="23">
        <f t="shared" si="1"/>
        <v>0</v>
      </c>
    </row>
    <row r="30" spans="1:6" ht="9.75">
      <c r="A30" s="23" t="s">
        <v>26</v>
      </c>
      <c r="B30" s="23">
        <v>15</v>
      </c>
      <c r="D30" s="23">
        <f t="shared" si="0"/>
        <v>0</v>
      </c>
      <c r="F30" s="23">
        <f t="shared" si="1"/>
        <v>0</v>
      </c>
    </row>
    <row r="31" spans="1:6" ht="9.75">
      <c r="A31" s="23" t="s">
        <v>26</v>
      </c>
      <c r="B31" s="23">
        <v>10</v>
      </c>
      <c r="D31" s="23">
        <f t="shared" si="0"/>
        <v>0</v>
      </c>
      <c r="F31" s="23">
        <f t="shared" si="1"/>
        <v>0</v>
      </c>
    </row>
    <row r="32" spans="1:6" ht="9.75">
      <c r="A32" s="23" t="s">
        <v>26</v>
      </c>
      <c r="B32" s="23">
        <v>5</v>
      </c>
      <c r="D32" s="23">
        <f t="shared" si="0"/>
        <v>0</v>
      </c>
      <c r="F32" s="23">
        <f t="shared" si="1"/>
        <v>0</v>
      </c>
    </row>
    <row r="33" spans="1:6" ht="9.75">
      <c r="A33" s="23" t="s">
        <v>26</v>
      </c>
      <c r="B33" s="23">
        <v>10</v>
      </c>
      <c r="D33" s="23">
        <f t="shared" si="0"/>
        <v>0</v>
      </c>
      <c r="F33" s="23">
        <f t="shared" si="1"/>
        <v>0</v>
      </c>
    </row>
    <row r="34" spans="1:6" ht="9.75">
      <c r="A34" s="23" t="s">
        <v>26</v>
      </c>
      <c r="B34" s="23">
        <v>5</v>
      </c>
      <c r="D34" s="23">
        <f t="shared" si="0"/>
        <v>0</v>
      </c>
      <c r="F34" s="23">
        <f t="shared" si="1"/>
        <v>0</v>
      </c>
    </row>
    <row r="35" spans="2:6" ht="9.75">
      <c r="B35" s="23" t="s">
        <v>57</v>
      </c>
      <c r="C35" s="23">
        <f>SUM(B13:B34)</f>
        <v>400</v>
      </c>
      <c r="D35" s="23">
        <f t="shared" si="0"/>
        <v>8.820286659316427</v>
      </c>
      <c r="E35" s="23">
        <f>34-12</f>
        <v>22</v>
      </c>
      <c r="F35" s="23">
        <f t="shared" si="1"/>
        <v>13.017751479289942</v>
      </c>
    </row>
    <row r="36" spans="4:6" ht="9.75">
      <c r="D36" s="23">
        <f t="shared" si="0"/>
        <v>0</v>
      </c>
      <c r="F36" s="23">
        <f t="shared" si="1"/>
        <v>0</v>
      </c>
    </row>
    <row r="37" spans="1:6" ht="9.75">
      <c r="A37" s="23" t="s">
        <v>42</v>
      </c>
      <c r="B37" s="23">
        <v>15</v>
      </c>
      <c r="D37" s="23">
        <f t="shared" si="0"/>
        <v>0</v>
      </c>
      <c r="F37" s="23">
        <f t="shared" si="1"/>
        <v>0</v>
      </c>
    </row>
    <row r="38" spans="1:6" ht="9.75">
      <c r="A38" s="23" t="s">
        <v>42</v>
      </c>
      <c r="B38" s="23">
        <v>10</v>
      </c>
      <c r="D38" s="23">
        <f t="shared" si="0"/>
        <v>0</v>
      </c>
      <c r="F38" s="23">
        <f t="shared" si="1"/>
        <v>0</v>
      </c>
    </row>
    <row r="39" spans="1:6" ht="9.75">
      <c r="A39" s="23" t="s">
        <v>42</v>
      </c>
      <c r="B39" s="23">
        <v>10</v>
      </c>
      <c r="D39" s="23">
        <f t="shared" si="0"/>
        <v>0</v>
      </c>
      <c r="F39" s="23">
        <f t="shared" si="1"/>
        <v>0</v>
      </c>
    </row>
    <row r="40" spans="1:6" ht="9.75">
      <c r="A40" s="23" t="s">
        <v>42</v>
      </c>
      <c r="B40" s="23">
        <v>20</v>
      </c>
      <c r="D40" s="23">
        <f t="shared" si="0"/>
        <v>0</v>
      </c>
      <c r="F40" s="23">
        <f t="shared" si="1"/>
        <v>0</v>
      </c>
    </row>
    <row r="41" spans="1:6" ht="9.75">
      <c r="A41" s="23" t="s">
        <v>42</v>
      </c>
      <c r="B41" s="23">
        <v>5</v>
      </c>
      <c r="D41" s="23">
        <f t="shared" si="0"/>
        <v>0</v>
      </c>
      <c r="F41" s="23">
        <f t="shared" si="1"/>
        <v>0</v>
      </c>
    </row>
    <row r="42" spans="1:6" ht="9.75">
      <c r="A42" s="23" t="s">
        <v>42</v>
      </c>
      <c r="B42" s="23">
        <v>10</v>
      </c>
      <c r="D42" s="23">
        <f t="shared" si="0"/>
        <v>0</v>
      </c>
      <c r="F42" s="23">
        <f t="shared" si="1"/>
        <v>0</v>
      </c>
    </row>
    <row r="43" spans="1:6" ht="9.75">
      <c r="A43" s="23" t="s">
        <v>42</v>
      </c>
      <c r="B43" s="23">
        <v>25</v>
      </c>
      <c r="D43" s="23">
        <f t="shared" si="0"/>
        <v>0</v>
      </c>
      <c r="F43" s="23">
        <f t="shared" si="1"/>
        <v>0</v>
      </c>
    </row>
    <row r="44" spans="1:6" ht="9.75">
      <c r="A44" s="23" t="s">
        <v>42</v>
      </c>
      <c r="B44" s="23">
        <v>25</v>
      </c>
      <c r="D44" s="23">
        <f t="shared" si="0"/>
        <v>0</v>
      </c>
      <c r="F44" s="23">
        <f t="shared" si="1"/>
        <v>0</v>
      </c>
    </row>
    <row r="45" spans="1:6" ht="9.75">
      <c r="A45" s="23" t="s">
        <v>42</v>
      </c>
      <c r="B45" s="23">
        <v>50</v>
      </c>
      <c r="D45" s="23">
        <f t="shared" si="0"/>
        <v>0</v>
      </c>
      <c r="F45" s="23">
        <f t="shared" si="1"/>
        <v>0</v>
      </c>
    </row>
    <row r="46" spans="1:6" ht="9.75">
      <c r="A46" s="23" t="s">
        <v>42</v>
      </c>
      <c r="B46" s="23">
        <v>15</v>
      </c>
      <c r="D46" s="23">
        <f t="shared" si="0"/>
        <v>0</v>
      </c>
      <c r="F46" s="23">
        <f t="shared" si="1"/>
        <v>0</v>
      </c>
    </row>
    <row r="47" spans="1:6" ht="9.75">
      <c r="A47" s="23" t="s">
        <v>42</v>
      </c>
      <c r="B47" s="23">
        <v>20</v>
      </c>
      <c r="D47" s="23">
        <f t="shared" si="0"/>
        <v>0</v>
      </c>
      <c r="F47" s="23">
        <f t="shared" si="1"/>
        <v>0</v>
      </c>
    </row>
    <row r="48" spans="1:6" ht="9.75">
      <c r="A48" s="23" t="s">
        <v>42</v>
      </c>
      <c r="B48" s="23">
        <v>10</v>
      </c>
      <c r="D48" s="23">
        <f t="shared" si="0"/>
        <v>0</v>
      </c>
      <c r="F48" s="23">
        <f t="shared" si="1"/>
        <v>0</v>
      </c>
    </row>
    <row r="49" spans="1:6" ht="9.75">
      <c r="A49" s="23" t="s">
        <v>42</v>
      </c>
      <c r="B49" s="23">
        <v>30</v>
      </c>
      <c r="D49" s="23">
        <f t="shared" si="0"/>
        <v>0</v>
      </c>
      <c r="F49" s="23">
        <f t="shared" si="1"/>
        <v>0</v>
      </c>
    </row>
    <row r="50" spans="1:6" ht="9.75">
      <c r="A50" s="23" t="s">
        <v>42</v>
      </c>
      <c r="B50" s="23">
        <v>30</v>
      </c>
      <c r="D50" s="23">
        <f t="shared" si="0"/>
        <v>0</v>
      </c>
      <c r="F50" s="23">
        <f t="shared" si="1"/>
        <v>0</v>
      </c>
    </row>
    <row r="51" spans="1:6" ht="9.75">
      <c r="A51" s="23" t="s">
        <v>42</v>
      </c>
      <c r="B51" s="23">
        <v>20</v>
      </c>
      <c r="D51" s="23">
        <f t="shared" si="0"/>
        <v>0</v>
      </c>
      <c r="F51" s="23">
        <f t="shared" si="1"/>
        <v>0</v>
      </c>
    </row>
    <row r="52" spans="1:6" ht="9.75">
      <c r="A52" s="23" t="s">
        <v>42</v>
      </c>
      <c r="B52" s="23">
        <v>10</v>
      </c>
      <c r="D52" s="23">
        <f t="shared" si="0"/>
        <v>0</v>
      </c>
      <c r="F52" s="23">
        <f t="shared" si="1"/>
        <v>0</v>
      </c>
    </row>
    <row r="53" spans="1:6" ht="9.75">
      <c r="A53" s="23" t="s">
        <v>42</v>
      </c>
      <c r="B53" s="23">
        <v>25</v>
      </c>
      <c r="D53" s="23">
        <f t="shared" si="0"/>
        <v>0</v>
      </c>
      <c r="F53" s="23">
        <f t="shared" si="1"/>
        <v>0</v>
      </c>
    </row>
    <row r="54" spans="1:6" ht="9.75">
      <c r="A54" s="23" t="s">
        <v>42</v>
      </c>
      <c r="B54" s="23">
        <v>10</v>
      </c>
      <c r="D54" s="23">
        <f t="shared" si="0"/>
        <v>0</v>
      </c>
      <c r="F54" s="23">
        <f t="shared" si="1"/>
        <v>0</v>
      </c>
    </row>
    <row r="55" spans="1:6" ht="9.75">
      <c r="A55" s="23" t="s">
        <v>42</v>
      </c>
      <c r="B55" s="23">
        <v>30</v>
      </c>
      <c r="D55" s="23">
        <f t="shared" si="0"/>
        <v>0</v>
      </c>
      <c r="F55" s="23">
        <f t="shared" si="1"/>
        <v>0</v>
      </c>
    </row>
    <row r="56" spans="1:6" ht="9.75">
      <c r="A56" s="23" t="s">
        <v>42</v>
      </c>
      <c r="B56" s="23">
        <v>25</v>
      </c>
      <c r="D56" s="23">
        <f t="shared" si="0"/>
        <v>0</v>
      </c>
      <c r="F56" s="23">
        <f t="shared" si="1"/>
        <v>0</v>
      </c>
    </row>
    <row r="57" spans="1:6" ht="9.75">
      <c r="A57" s="23" t="s">
        <v>42</v>
      </c>
      <c r="B57" s="23">
        <v>25</v>
      </c>
      <c r="D57" s="23">
        <f t="shared" si="0"/>
        <v>0</v>
      </c>
      <c r="F57" s="23">
        <f t="shared" si="1"/>
        <v>0</v>
      </c>
    </row>
    <row r="58" spans="1:6" ht="9.75">
      <c r="A58" s="23" t="s">
        <v>42</v>
      </c>
      <c r="B58" s="23">
        <v>10</v>
      </c>
      <c r="D58" s="23">
        <f t="shared" si="0"/>
        <v>0</v>
      </c>
      <c r="F58" s="23">
        <f t="shared" si="1"/>
        <v>0</v>
      </c>
    </row>
    <row r="59" spans="2:6" ht="9.75">
      <c r="B59" s="23" t="s">
        <v>58</v>
      </c>
      <c r="C59" s="23">
        <f>SUM(B37:B58)</f>
        <v>430</v>
      </c>
      <c r="D59" s="23">
        <f t="shared" si="0"/>
        <v>9.481808158765158</v>
      </c>
      <c r="E59" s="23">
        <f>58-36</f>
        <v>22</v>
      </c>
      <c r="F59" s="23">
        <f t="shared" si="1"/>
        <v>13.017751479289942</v>
      </c>
    </row>
    <row r="60" spans="4:6" ht="9.75">
      <c r="D60" s="23">
        <f t="shared" si="0"/>
        <v>0</v>
      </c>
      <c r="F60" s="23">
        <f t="shared" si="1"/>
        <v>0</v>
      </c>
    </row>
    <row r="61" spans="1:6" ht="9.75">
      <c r="A61" s="23" t="s">
        <v>47</v>
      </c>
      <c r="B61" s="23">
        <v>5</v>
      </c>
      <c r="D61" s="23">
        <f t="shared" si="0"/>
        <v>0</v>
      </c>
      <c r="F61" s="23">
        <f t="shared" si="1"/>
        <v>0</v>
      </c>
    </row>
    <row r="62" spans="1:6" ht="9.75">
      <c r="A62" s="23" t="s">
        <v>47</v>
      </c>
      <c r="B62" s="23">
        <v>15</v>
      </c>
      <c r="D62" s="23">
        <f t="shared" si="0"/>
        <v>0</v>
      </c>
      <c r="F62" s="23">
        <f t="shared" si="1"/>
        <v>0</v>
      </c>
    </row>
    <row r="63" spans="1:6" ht="9.75">
      <c r="A63" s="23" t="s">
        <v>47</v>
      </c>
      <c r="B63" s="23">
        <v>15</v>
      </c>
      <c r="D63" s="23">
        <f t="shared" si="0"/>
        <v>0</v>
      </c>
      <c r="F63" s="23">
        <f t="shared" si="1"/>
        <v>0</v>
      </c>
    </row>
    <row r="64" spans="1:6" ht="9.75">
      <c r="A64" s="23" t="s">
        <v>47</v>
      </c>
      <c r="B64" s="23">
        <v>5</v>
      </c>
      <c r="D64" s="23">
        <f t="shared" si="0"/>
        <v>0</v>
      </c>
      <c r="F64" s="23">
        <f t="shared" si="1"/>
        <v>0</v>
      </c>
    </row>
    <row r="65" spans="2:6" ht="9.75">
      <c r="B65" s="23" t="s">
        <v>59</v>
      </c>
      <c r="C65" s="23">
        <f>SUM(B61:B64)</f>
        <v>40</v>
      </c>
      <c r="D65" s="23">
        <f t="shared" si="0"/>
        <v>0.8820286659316428</v>
      </c>
      <c r="E65" s="23">
        <v>4</v>
      </c>
      <c r="F65" s="23">
        <f t="shared" si="1"/>
        <v>2.366863905325444</v>
      </c>
    </row>
    <row r="66" spans="4:6" ht="9.75">
      <c r="D66" s="23">
        <f t="shared" si="0"/>
        <v>0</v>
      </c>
      <c r="F66" s="23">
        <f t="shared" si="1"/>
        <v>0</v>
      </c>
    </row>
    <row r="67" spans="1:6" ht="9.75">
      <c r="A67" s="23" t="s">
        <v>30</v>
      </c>
      <c r="B67" s="23">
        <v>5</v>
      </c>
      <c r="D67" s="23">
        <f t="shared" si="0"/>
        <v>0</v>
      </c>
      <c r="F67" s="23">
        <f t="shared" si="1"/>
        <v>0</v>
      </c>
    </row>
    <row r="68" spans="1:6" ht="9.75">
      <c r="A68" s="23" t="s">
        <v>30</v>
      </c>
      <c r="B68" s="23">
        <v>3</v>
      </c>
      <c r="D68" s="23">
        <f t="shared" si="0"/>
        <v>0</v>
      </c>
      <c r="F68" s="23">
        <f t="shared" si="1"/>
        <v>0</v>
      </c>
    </row>
    <row r="69" spans="1:6" ht="9.75">
      <c r="A69" s="23" t="s">
        <v>30</v>
      </c>
      <c r="B69" s="23">
        <v>10</v>
      </c>
      <c r="D69" s="23">
        <f t="shared" si="0"/>
        <v>0</v>
      </c>
      <c r="F69" s="23">
        <f t="shared" si="1"/>
        <v>0</v>
      </c>
    </row>
    <row r="70" spans="2:6" ht="9.75">
      <c r="B70" s="23" t="s">
        <v>60</v>
      </c>
      <c r="C70" s="23">
        <f>SUM(B67:B69)</f>
        <v>18</v>
      </c>
      <c r="D70" s="23">
        <f t="shared" si="0"/>
        <v>0.39691289966923926</v>
      </c>
      <c r="E70" s="23">
        <v>3</v>
      </c>
      <c r="F70" s="23">
        <f t="shared" si="1"/>
        <v>1.7751479289940828</v>
      </c>
    </row>
    <row r="71" spans="4:6" ht="9.75">
      <c r="D71" s="23">
        <f t="shared" si="0"/>
        <v>0</v>
      </c>
      <c r="F71" s="23">
        <f t="shared" si="1"/>
        <v>0</v>
      </c>
    </row>
    <row r="72" spans="1:6" ht="9.75">
      <c r="A72" s="23" t="s">
        <v>45</v>
      </c>
      <c r="B72" s="23">
        <v>5</v>
      </c>
      <c r="D72" s="23">
        <f aca="true" t="shared" si="2" ref="D72:D135">C72/4535*100</f>
        <v>0</v>
      </c>
      <c r="F72" s="23">
        <f aca="true" t="shared" si="3" ref="F72:F135">E72/169*100</f>
        <v>0</v>
      </c>
    </row>
    <row r="73" spans="1:6" ht="9.75">
      <c r="A73" s="23" t="s">
        <v>45</v>
      </c>
      <c r="B73" s="23">
        <v>10</v>
      </c>
      <c r="D73" s="23">
        <f t="shared" si="2"/>
        <v>0</v>
      </c>
      <c r="F73" s="23">
        <f t="shared" si="3"/>
        <v>0</v>
      </c>
    </row>
    <row r="74" spans="2:6" ht="9.75">
      <c r="B74" s="23" t="s">
        <v>61</v>
      </c>
      <c r="C74" s="23">
        <f>SUM(B72:B73)</f>
        <v>15</v>
      </c>
      <c r="D74" s="23">
        <f t="shared" si="2"/>
        <v>0.33076074972436603</v>
      </c>
      <c r="E74" s="23">
        <v>2</v>
      </c>
      <c r="F74" s="23">
        <f t="shared" si="3"/>
        <v>1.183431952662722</v>
      </c>
    </row>
    <row r="75" spans="4:6" ht="9.75">
      <c r="D75" s="23">
        <f t="shared" si="2"/>
        <v>0</v>
      </c>
      <c r="F75" s="23">
        <f t="shared" si="3"/>
        <v>0</v>
      </c>
    </row>
    <row r="76" spans="1:6" ht="9.75">
      <c r="A76" s="23" t="s">
        <v>48</v>
      </c>
      <c r="B76" s="23">
        <v>10</v>
      </c>
      <c r="D76" s="23">
        <f t="shared" si="2"/>
        <v>0</v>
      </c>
      <c r="F76" s="23">
        <f t="shared" si="3"/>
        <v>0</v>
      </c>
    </row>
    <row r="77" spans="1:6" ht="9.75">
      <c r="A77" s="23" t="s">
        <v>48</v>
      </c>
      <c r="B77" s="23">
        <v>5</v>
      </c>
      <c r="D77" s="23">
        <f t="shared" si="2"/>
        <v>0</v>
      </c>
      <c r="F77" s="23">
        <f t="shared" si="3"/>
        <v>0</v>
      </c>
    </row>
    <row r="78" spans="1:6" ht="9.75">
      <c r="A78" s="23" t="s">
        <v>48</v>
      </c>
      <c r="B78" s="23">
        <v>5</v>
      </c>
      <c r="D78" s="23">
        <f t="shared" si="2"/>
        <v>0</v>
      </c>
      <c r="F78" s="23">
        <f t="shared" si="3"/>
        <v>0</v>
      </c>
    </row>
    <row r="79" spans="1:6" ht="9.75">
      <c r="A79" s="23" t="s">
        <v>48</v>
      </c>
      <c r="B79" s="23">
        <v>10</v>
      </c>
      <c r="D79" s="23">
        <f t="shared" si="2"/>
        <v>0</v>
      </c>
      <c r="F79" s="23">
        <f t="shared" si="3"/>
        <v>0</v>
      </c>
    </row>
    <row r="80" spans="1:6" ht="9.75">
      <c r="A80" s="23" t="s">
        <v>48</v>
      </c>
      <c r="B80" s="23">
        <v>5</v>
      </c>
      <c r="D80" s="23">
        <f t="shared" si="2"/>
        <v>0</v>
      </c>
      <c r="F80" s="23">
        <f t="shared" si="3"/>
        <v>0</v>
      </c>
    </row>
    <row r="81" spans="1:6" ht="9.75">
      <c r="A81" s="23" t="s">
        <v>48</v>
      </c>
      <c r="B81" s="23">
        <v>5</v>
      </c>
      <c r="D81" s="23">
        <f t="shared" si="2"/>
        <v>0</v>
      </c>
      <c r="F81" s="23">
        <f t="shared" si="3"/>
        <v>0</v>
      </c>
    </row>
    <row r="82" spans="2:6" ht="9.75">
      <c r="B82" s="23" t="s">
        <v>62</v>
      </c>
      <c r="C82" s="23">
        <f>SUM(B76:B81)</f>
        <v>40</v>
      </c>
      <c r="D82" s="23">
        <f t="shared" si="2"/>
        <v>0.8820286659316428</v>
      </c>
      <c r="E82" s="23">
        <f>81-75</f>
        <v>6</v>
      </c>
      <c r="F82" s="23">
        <f t="shared" si="3"/>
        <v>3.5502958579881656</v>
      </c>
    </row>
    <row r="83" spans="4:6" ht="9.75">
      <c r="D83" s="23">
        <f t="shared" si="2"/>
        <v>0</v>
      </c>
      <c r="F83" s="23">
        <f t="shared" si="3"/>
        <v>0</v>
      </c>
    </row>
    <row r="84" spans="1:6" ht="9.75">
      <c r="A84" s="23" t="s">
        <v>50</v>
      </c>
      <c r="B84" s="23">
        <v>95</v>
      </c>
      <c r="D84" s="23">
        <f t="shared" si="2"/>
        <v>0</v>
      </c>
      <c r="F84" s="23">
        <f t="shared" si="3"/>
        <v>0</v>
      </c>
    </row>
    <row r="85" spans="1:6" ht="9.75">
      <c r="A85" s="23" t="s">
        <v>50</v>
      </c>
      <c r="B85" s="23">
        <v>100</v>
      </c>
      <c r="D85" s="23">
        <f t="shared" si="2"/>
        <v>0</v>
      </c>
      <c r="F85" s="23">
        <f t="shared" si="3"/>
        <v>0</v>
      </c>
    </row>
    <row r="86" spans="1:6" ht="9.75">
      <c r="A86" s="23" t="s">
        <v>50</v>
      </c>
      <c r="B86" s="23">
        <v>100</v>
      </c>
      <c r="D86" s="23">
        <f t="shared" si="2"/>
        <v>0</v>
      </c>
      <c r="F86" s="23">
        <f t="shared" si="3"/>
        <v>0</v>
      </c>
    </row>
    <row r="87" spans="1:6" ht="9.75">
      <c r="A87" s="23" t="s">
        <v>50</v>
      </c>
      <c r="B87" s="23">
        <v>95</v>
      </c>
      <c r="D87" s="23">
        <f t="shared" si="2"/>
        <v>0</v>
      </c>
      <c r="F87" s="23">
        <f t="shared" si="3"/>
        <v>0</v>
      </c>
    </row>
    <row r="88" spans="1:6" ht="9.75">
      <c r="A88" s="23" t="s">
        <v>50</v>
      </c>
      <c r="B88" s="23">
        <v>100</v>
      </c>
      <c r="D88" s="23">
        <f t="shared" si="2"/>
        <v>0</v>
      </c>
      <c r="F88" s="23">
        <f t="shared" si="3"/>
        <v>0</v>
      </c>
    </row>
    <row r="89" spans="1:6" ht="9.75">
      <c r="A89" s="23" t="s">
        <v>50</v>
      </c>
      <c r="B89" s="23">
        <v>100</v>
      </c>
      <c r="D89" s="23">
        <f t="shared" si="2"/>
        <v>0</v>
      </c>
      <c r="F89" s="23">
        <f t="shared" si="3"/>
        <v>0</v>
      </c>
    </row>
    <row r="90" spans="1:6" ht="9.75">
      <c r="A90" s="23" t="s">
        <v>50</v>
      </c>
      <c r="B90" s="23">
        <v>100</v>
      </c>
      <c r="D90" s="23">
        <f t="shared" si="2"/>
        <v>0</v>
      </c>
      <c r="F90" s="23">
        <f t="shared" si="3"/>
        <v>0</v>
      </c>
    </row>
    <row r="91" spans="1:6" ht="9.75">
      <c r="A91" s="23" t="s">
        <v>49</v>
      </c>
      <c r="B91" s="23">
        <v>90</v>
      </c>
      <c r="D91" s="23">
        <f t="shared" si="2"/>
        <v>0</v>
      </c>
      <c r="F91" s="23">
        <f t="shared" si="3"/>
        <v>0</v>
      </c>
    </row>
    <row r="92" spans="1:6" ht="9.75">
      <c r="A92" s="23" t="s">
        <v>49</v>
      </c>
      <c r="B92" s="23">
        <v>95</v>
      </c>
      <c r="D92" s="23">
        <f t="shared" si="2"/>
        <v>0</v>
      </c>
      <c r="F92" s="23">
        <f t="shared" si="3"/>
        <v>0</v>
      </c>
    </row>
    <row r="93" spans="2:6" ht="9.75">
      <c r="B93" s="23" t="s">
        <v>63</v>
      </c>
      <c r="C93" s="23">
        <f>SUM(B84:B92)</f>
        <v>875</v>
      </c>
      <c r="D93" s="23">
        <f t="shared" si="2"/>
        <v>19.294377067254686</v>
      </c>
      <c r="E93" s="23">
        <f>92-83</f>
        <v>9</v>
      </c>
      <c r="F93" s="23">
        <f t="shared" si="3"/>
        <v>5.325443786982249</v>
      </c>
    </row>
    <row r="94" spans="4:6" ht="9.75">
      <c r="D94" s="23">
        <f t="shared" si="2"/>
        <v>0</v>
      </c>
      <c r="F94" s="23">
        <f t="shared" si="3"/>
        <v>0</v>
      </c>
    </row>
    <row r="95" spans="1:6" ht="9.75">
      <c r="A95" s="23" t="s">
        <v>39</v>
      </c>
      <c r="B95" s="23">
        <v>30</v>
      </c>
      <c r="D95" s="23">
        <f t="shared" si="2"/>
        <v>0</v>
      </c>
      <c r="F95" s="23">
        <f t="shared" si="3"/>
        <v>0</v>
      </c>
    </row>
    <row r="96" spans="1:6" ht="9.75">
      <c r="A96" s="23" t="s">
        <v>39</v>
      </c>
      <c r="B96" s="23">
        <v>100</v>
      </c>
      <c r="D96" s="23">
        <f t="shared" si="2"/>
        <v>0</v>
      </c>
      <c r="F96" s="23">
        <f t="shared" si="3"/>
        <v>0</v>
      </c>
    </row>
    <row r="97" spans="1:6" ht="9.75">
      <c r="A97" s="23" t="s">
        <v>39</v>
      </c>
      <c r="B97" s="23">
        <v>85</v>
      </c>
      <c r="D97" s="23">
        <f t="shared" si="2"/>
        <v>0</v>
      </c>
      <c r="F97" s="23">
        <f t="shared" si="3"/>
        <v>0</v>
      </c>
    </row>
    <row r="98" spans="1:6" ht="9.75">
      <c r="A98" s="23" t="s">
        <v>39</v>
      </c>
      <c r="B98" s="23">
        <v>70</v>
      </c>
      <c r="D98" s="23">
        <f t="shared" si="2"/>
        <v>0</v>
      </c>
      <c r="F98" s="23">
        <f t="shared" si="3"/>
        <v>0</v>
      </c>
    </row>
    <row r="99" spans="1:6" ht="9.75">
      <c r="A99" s="23" t="s">
        <v>39</v>
      </c>
      <c r="B99" s="23">
        <v>15</v>
      </c>
      <c r="D99" s="23">
        <f t="shared" si="2"/>
        <v>0</v>
      </c>
      <c r="F99" s="23">
        <f t="shared" si="3"/>
        <v>0</v>
      </c>
    </row>
    <row r="100" spans="1:6" ht="9.75">
      <c r="A100" s="23" t="s">
        <v>39</v>
      </c>
      <c r="B100" s="23">
        <v>87</v>
      </c>
      <c r="D100" s="23">
        <f t="shared" si="2"/>
        <v>0</v>
      </c>
      <c r="F100" s="23">
        <f t="shared" si="3"/>
        <v>0</v>
      </c>
    </row>
    <row r="101" spans="1:6" ht="9.75">
      <c r="A101" s="23" t="s">
        <v>39</v>
      </c>
      <c r="B101" s="23">
        <v>75</v>
      </c>
      <c r="D101" s="23">
        <f t="shared" si="2"/>
        <v>0</v>
      </c>
      <c r="F101" s="23">
        <f t="shared" si="3"/>
        <v>0</v>
      </c>
    </row>
    <row r="102" spans="1:6" ht="9.75">
      <c r="A102" s="23" t="s">
        <v>39</v>
      </c>
      <c r="B102" s="23">
        <v>60</v>
      </c>
      <c r="D102" s="23">
        <f t="shared" si="2"/>
        <v>0</v>
      </c>
      <c r="F102" s="23">
        <f t="shared" si="3"/>
        <v>0</v>
      </c>
    </row>
    <row r="103" spans="1:6" ht="9.75">
      <c r="A103" s="23" t="s">
        <v>39</v>
      </c>
      <c r="B103" s="23">
        <v>40</v>
      </c>
      <c r="D103" s="23">
        <f t="shared" si="2"/>
        <v>0</v>
      </c>
      <c r="F103" s="23">
        <f t="shared" si="3"/>
        <v>0</v>
      </c>
    </row>
    <row r="104" spans="1:6" ht="9.75">
      <c r="A104" s="23" t="s">
        <v>39</v>
      </c>
      <c r="B104" s="23">
        <v>30</v>
      </c>
      <c r="D104" s="23">
        <f t="shared" si="2"/>
        <v>0</v>
      </c>
      <c r="F104" s="23">
        <f t="shared" si="3"/>
        <v>0</v>
      </c>
    </row>
    <row r="105" spans="1:6" ht="9.75">
      <c r="A105" s="23" t="s">
        <v>39</v>
      </c>
      <c r="B105" s="23">
        <v>30</v>
      </c>
      <c r="D105" s="23">
        <f t="shared" si="2"/>
        <v>0</v>
      </c>
      <c r="F105" s="23">
        <f t="shared" si="3"/>
        <v>0</v>
      </c>
    </row>
    <row r="106" spans="1:6" ht="9.75">
      <c r="A106" s="23" t="s">
        <v>39</v>
      </c>
      <c r="B106" s="23">
        <v>60</v>
      </c>
      <c r="D106" s="23">
        <f t="shared" si="2"/>
        <v>0</v>
      </c>
      <c r="F106" s="23">
        <f t="shared" si="3"/>
        <v>0</v>
      </c>
    </row>
    <row r="107" spans="1:6" ht="9.75">
      <c r="A107" s="23" t="s">
        <v>39</v>
      </c>
      <c r="B107" s="23">
        <v>30</v>
      </c>
      <c r="D107" s="23">
        <f t="shared" si="2"/>
        <v>0</v>
      </c>
      <c r="F107" s="23">
        <f t="shared" si="3"/>
        <v>0</v>
      </c>
    </row>
    <row r="108" spans="1:6" ht="9.75">
      <c r="A108" s="23" t="s">
        <v>39</v>
      </c>
      <c r="B108" s="23">
        <v>30</v>
      </c>
      <c r="D108" s="23">
        <f t="shared" si="2"/>
        <v>0</v>
      </c>
      <c r="F108" s="23">
        <f t="shared" si="3"/>
        <v>0</v>
      </c>
    </row>
    <row r="109" spans="1:6" ht="9.75">
      <c r="A109" s="23" t="s">
        <v>39</v>
      </c>
      <c r="B109" s="23">
        <v>35</v>
      </c>
      <c r="D109" s="23">
        <f t="shared" si="2"/>
        <v>0</v>
      </c>
      <c r="F109" s="23">
        <f t="shared" si="3"/>
        <v>0</v>
      </c>
    </row>
    <row r="110" spans="1:6" ht="9.75">
      <c r="A110" s="23" t="s">
        <v>39</v>
      </c>
      <c r="B110" s="23">
        <v>15</v>
      </c>
      <c r="D110" s="23">
        <f t="shared" si="2"/>
        <v>0</v>
      </c>
      <c r="F110" s="23">
        <f t="shared" si="3"/>
        <v>0</v>
      </c>
    </row>
    <row r="111" spans="1:6" ht="9.75">
      <c r="A111" s="23" t="s">
        <v>39</v>
      </c>
      <c r="B111" s="23">
        <v>15</v>
      </c>
      <c r="D111" s="23">
        <f t="shared" si="2"/>
        <v>0</v>
      </c>
      <c r="F111" s="23">
        <f t="shared" si="3"/>
        <v>0</v>
      </c>
    </row>
    <row r="112" spans="1:6" ht="9.75">
      <c r="A112" s="23" t="s">
        <v>39</v>
      </c>
      <c r="B112" s="23">
        <v>22</v>
      </c>
      <c r="D112" s="23">
        <f t="shared" si="2"/>
        <v>0</v>
      </c>
      <c r="F112" s="23">
        <f t="shared" si="3"/>
        <v>0</v>
      </c>
    </row>
    <row r="113" spans="1:6" ht="9.75">
      <c r="A113" s="23" t="s">
        <v>39</v>
      </c>
      <c r="B113" s="23">
        <v>45</v>
      </c>
      <c r="D113" s="23">
        <f t="shared" si="2"/>
        <v>0</v>
      </c>
      <c r="F113" s="23">
        <f t="shared" si="3"/>
        <v>0</v>
      </c>
    </row>
    <row r="114" spans="1:6" ht="9.75">
      <c r="A114" s="23" t="s">
        <v>39</v>
      </c>
      <c r="B114" s="23">
        <v>60</v>
      </c>
      <c r="D114" s="23">
        <f t="shared" si="2"/>
        <v>0</v>
      </c>
      <c r="F114" s="23">
        <f t="shared" si="3"/>
        <v>0</v>
      </c>
    </row>
    <row r="115" spans="1:6" ht="9.75">
      <c r="A115" s="23" t="s">
        <v>39</v>
      </c>
      <c r="B115" s="23">
        <v>30</v>
      </c>
      <c r="D115" s="23">
        <f t="shared" si="2"/>
        <v>0</v>
      </c>
      <c r="F115" s="23">
        <f t="shared" si="3"/>
        <v>0</v>
      </c>
    </row>
    <row r="116" spans="1:6" ht="9.75">
      <c r="A116" s="23" t="s">
        <v>39</v>
      </c>
      <c r="B116" s="23">
        <v>55</v>
      </c>
      <c r="D116" s="23">
        <f t="shared" si="2"/>
        <v>0</v>
      </c>
      <c r="F116" s="23">
        <f t="shared" si="3"/>
        <v>0</v>
      </c>
    </row>
    <row r="117" spans="1:6" ht="9.75">
      <c r="A117" s="23" t="s">
        <v>39</v>
      </c>
      <c r="B117" s="23">
        <v>50</v>
      </c>
      <c r="D117" s="23">
        <f t="shared" si="2"/>
        <v>0</v>
      </c>
      <c r="F117" s="23">
        <f t="shared" si="3"/>
        <v>0</v>
      </c>
    </row>
    <row r="118" spans="1:6" ht="9.75">
      <c r="A118" s="23" t="s">
        <v>39</v>
      </c>
      <c r="B118" s="23">
        <v>57</v>
      </c>
      <c r="D118" s="23">
        <f t="shared" si="2"/>
        <v>0</v>
      </c>
      <c r="F118" s="23">
        <f t="shared" si="3"/>
        <v>0</v>
      </c>
    </row>
    <row r="119" spans="1:6" ht="9.75">
      <c r="A119" s="23" t="s">
        <v>39</v>
      </c>
      <c r="B119" s="23">
        <v>80</v>
      </c>
      <c r="D119" s="23">
        <f t="shared" si="2"/>
        <v>0</v>
      </c>
      <c r="F119" s="23">
        <f t="shared" si="3"/>
        <v>0</v>
      </c>
    </row>
    <row r="120" spans="1:6" ht="9.75">
      <c r="A120" s="23" t="s">
        <v>39</v>
      </c>
      <c r="B120" s="23">
        <v>22</v>
      </c>
      <c r="D120" s="23">
        <f t="shared" si="2"/>
        <v>0</v>
      </c>
      <c r="F120" s="23">
        <f t="shared" si="3"/>
        <v>0</v>
      </c>
    </row>
    <row r="121" spans="1:6" ht="9.75">
      <c r="A121" s="23" t="s">
        <v>39</v>
      </c>
      <c r="B121" s="23">
        <v>30</v>
      </c>
      <c r="D121" s="23">
        <f t="shared" si="2"/>
        <v>0</v>
      </c>
      <c r="F121" s="23">
        <f t="shared" si="3"/>
        <v>0</v>
      </c>
    </row>
    <row r="122" spans="1:6" ht="9.75">
      <c r="A122" s="23" t="s">
        <v>43</v>
      </c>
      <c r="B122" s="23">
        <v>50</v>
      </c>
      <c r="D122" s="23">
        <f t="shared" si="2"/>
        <v>0</v>
      </c>
      <c r="F122" s="23">
        <f t="shared" si="3"/>
        <v>0</v>
      </c>
    </row>
    <row r="123" spans="2:6" ht="9.75">
      <c r="B123" s="23" t="s">
        <v>64</v>
      </c>
      <c r="C123" s="23">
        <f>SUM(B95:B122)</f>
        <v>1308</v>
      </c>
      <c r="D123" s="23">
        <f t="shared" si="2"/>
        <v>28.842337375964718</v>
      </c>
      <c r="E123" s="23">
        <f>122-94</f>
        <v>28</v>
      </c>
      <c r="F123" s="23">
        <f t="shared" si="3"/>
        <v>16.56804733727811</v>
      </c>
    </row>
    <row r="124" spans="4:6" ht="9.75">
      <c r="D124" s="23">
        <f t="shared" si="2"/>
        <v>0</v>
      </c>
      <c r="F124" s="23">
        <f t="shared" si="3"/>
        <v>0</v>
      </c>
    </row>
    <row r="125" spans="1:6" ht="9.75">
      <c r="A125" s="23" t="s">
        <v>29</v>
      </c>
      <c r="B125" s="23">
        <v>20</v>
      </c>
      <c r="D125" s="23">
        <f t="shared" si="2"/>
        <v>0</v>
      </c>
      <c r="F125" s="23">
        <f t="shared" si="3"/>
        <v>0</v>
      </c>
    </row>
    <row r="126" spans="2:6" ht="9.75">
      <c r="B126" s="23" t="s">
        <v>65</v>
      </c>
      <c r="C126" s="23">
        <v>20</v>
      </c>
      <c r="D126" s="23">
        <f t="shared" si="2"/>
        <v>0.4410143329658214</v>
      </c>
      <c r="E126" s="23">
        <v>1</v>
      </c>
      <c r="F126" s="23">
        <f t="shared" si="3"/>
        <v>0.591715976331361</v>
      </c>
    </row>
    <row r="127" spans="4:6" ht="9.75">
      <c r="D127" s="23">
        <f t="shared" si="2"/>
        <v>0</v>
      </c>
      <c r="F127" s="23">
        <f t="shared" si="3"/>
        <v>0</v>
      </c>
    </row>
    <row r="128" spans="1:6" ht="9.75">
      <c r="A128" s="23" t="s">
        <v>41</v>
      </c>
      <c r="B128" s="23">
        <v>25</v>
      </c>
      <c r="D128" s="23">
        <f t="shared" si="2"/>
        <v>0</v>
      </c>
      <c r="F128" s="23">
        <f t="shared" si="3"/>
        <v>0</v>
      </c>
    </row>
    <row r="129" spans="1:6" ht="9.75">
      <c r="A129" s="23" t="s">
        <v>41</v>
      </c>
      <c r="B129" s="23">
        <v>3</v>
      </c>
      <c r="D129" s="23">
        <f t="shared" si="2"/>
        <v>0</v>
      </c>
      <c r="F129" s="23">
        <f t="shared" si="3"/>
        <v>0</v>
      </c>
    </row>
    <row r="130" spans="1:6" ht="9.75">
      <c r="A130" s="23" t="s">
        <v>41</v>
      </c>
      <c r="B130" s="23">
        <v>7</v>
      </c>
      <c r="D130" s="23">
        <f t="shared" si="2"/>
        <v>0</v>
      </c>
      <c r="F130" s="23">
        <f t="shared" si="3"/>
        <v>0</v>
      </c>
    </row>
    <row r="131" spans="1:6" ht="9.75">
      <c r="A131" s="23" t="s">
        <v>41</v>
      </c>
      <c r="B131" s="23">
        <v>10</v>
      </c>
      <c r="D131" s="23">
        <f t="shared" si="2"/>
        <v>0</v>
      </c>
      <c r="F131" s="23">
        <f t="shared" si="3"/>
        <v>0</v>
      </c>
    </row>
    <row r="132" spans="1:6" ht="9.75">
      <c r="A132" s="23" t="s">
        <v>41</v>
      </c>
      <c r="B132" s="23">
        <v>5</v>
      </c>
      <c r="D132" s="23">
        <f t="shared" si="2"/>
        <v>0</v>
      </c>
      <c r="F132" s="23">
        <f t="shared" si="3"/>
        <v>0</v>
      </c>
    </row>
    <row r="133" spans="1:6" ht="9.75">
      <c r="A133" s="23" t="s">
        <v>41</v>
      </c>
      <c r="B133" s="23">
        <v>5</v>
      </c>
      <c r="D133" s="23">
        <f t="shared" si="2"/>
        <v>0</v>
      </c>
      <c r="F133" s="23">
        <f t="shared" si="3"/>
        <v>0</v>
      </c>
    </row>
    <row r="134" spans="1:6" ht="9.75">
      <c r="A134" s="23" t="s">
        <v>41</v>
      </c>
      <c r="B134" s="23">
        <v>15</v>
      </c>
      <c r="D134" s="23">
        <f t="shared" si="2"/>
        <v>0</v>
      </c>
      <c r="F134" s="23">
        <f t="shared" si="3"/>
        <v>0</v>
      </c>
    </row>
    <row r="135" spans="1:6" ht="9.75">
      <c r="A135" s="23" t="s">
        <v>41</v>
      </c>
      <c r="B135" s="23">
        <v>5</v>
      </c>
      <c r="D135" s="23">
        <f t="shared" si="2"/>
        <v>0</v>
      </c>
      <c r="F135" s="23">
        <f t="shared" si="3"/>
        <v>0</v>
      </c>
    </row>
    <row r="136" spans="1:6" ht="9.75">
      <c r="A136" s="23" t="s">
        <v>41</v>
      </c>
      <c r="B136" s="23">
        <v>30</v>
      </c>
      <c r="D136" s="23">
        <f aca="true" t="shared" si="4" ref="D136:D200">C136/4535*100</f>
        <v>0</v>
      </c>
      <c r="F136" s="23">
        <f aca="true" t="shared" si="5" ref="F136:F200">E136/169*100</f>
        <v>0</v>
      </c>
    </row>
    <row r="137" spans="1:6" ht="9.75">
      <c r="A137" s="23" t="s">
        <v>41</v>
      </c>
      <c r="B137" s="23">
        <v>20</v>
      </c>
      <c r="D137" s="23">
        <f t="shared" si="4"/>
        <v>0</v>
      </c>
      <c r="F137" s="23">
        <f t="shared" si="5"/>
        <v>0</v>
      </c>
    </row>
    <row r="138" spans="1:6" ht="9.75">
      <c r="A138" s="23" t="s">
        <v>41</v>
      </c>
      <c r="B138" s="23">
        <v>20</v>
      </c>
      <c r="D138" s="23">
        <f t="shared" si="4"/>
        <v>0</v>
      </c>
      <c r="F138" s="23">
        <f t="shared" si="5"/>
        <v>0</v>
      </c>
    </row>
    <row r="139" spans="1:6" ht="9.75">
      <c r="A139" s="23" t="s">
        <v>41</v>
      </c>
      <c r="B139" s="23">
        <v>5</v>
      </c>
      <c r="D139" s="23">
        <f t="shared" si="4"/>
        <v>0</v>
      </c>
      <c r="F139" s="23">
        <f t="shared" si="5"/>
        <v>0</v>
      </c>
    </row>
    <row r="140" spans="1:6" ht="9.75">
      <c r="A140" s="23" t="s">
        <v>41</v>
      </c>
      <c r="B140" s="23">
        <v>25</v>
      </c>
      <c r="D140" s="23">
        <f t="shared" si="4"/>
        <v>0</v>
      </c>
      <c r="F140" s="23">
        <f t="shared" si="5"/>
        <v>0</v>
      </c>
    </row>
    <row r="141" spans="1:6" ht="9.75">
      <c r="A141" s="23" t="s">
        <v>41</v>
      </c>
      <c r="B141" s="23">
        <v>10</v>
      </c>
      <c r="D141" s="23">
        <f t="shared" si="4"/>
        <v>0</v>
      </c>
      <c r="F141" s="23">
        <f t="shared" si="5"/>
        <v>0</v>
      </c>
    </row>
    <row r="142" spans="1:6" ht="9.75">
      <c r="A142" s="23" t="s">
        <v>41</v>
      </c>
      <c r="B142" s="23">
        <v>15</v>
      </c>
      <c r="D142" s="23">
        <f t="shared" si="4"/>
        <v>0</v>
      </c>
      <c r="F142" s="23">
        <f t="shared" si="5"/>
        <v>0</v>
      </c>
    </row>
    <row r="143" spans="1:6" ht="9.75">
      <c r="A143" s="23" t="s">
        <v>41</v>
      </c>
      <c r="B143" s="23">
        <v>10</v>
      </c>
      <c r="D143" s="23">
        <f t="shared" si="4"/>
        <v>0</v>
      </c>
      <c r="F143" s="23">
        <f t="shared" si="5"/>
        <v>0</v>
      </c>
    </row>
    <row r="144" spans="1:6" ht="9.75">
      <c r="A144" s="23" t="s">
        <v>41</v>
      </c>
      <c r="B144" s="23">
        <v>15</v>
      </c>
      <c r="D144" s="23">
        <f t="shared" si="4"/>
        <v>0</v>
      </c>
      <c r="F144" s="23">
        <f t="shared" si="5"/>
        <v>0</v>
      </c>
    </row>
    <row r="145" spans="1:6" ht="9.75">
      <c r="A145" s="23" t="s">
        <v>41</v>
      </c>
      <c r="B145" s="23">
        <v>5</v>
      </c>
      <c r="D145" s="23">
        <f t="shared" si="4"/>
        <v>0</v>
      </c>
      <c r="F145" s="23">
        <f t="shared" si="5"/>
        <v>0</v>
      </c>
    </row>
    <row r="146" spans="1:6" ht="9.75">
      <c r="A146" s="23" t="s">
        <v>41</v>
      </c>
      <c r="B146" s="23">
        <v>3</v>
      </c>
      <c r="D146" s="23">
        <f t="shared" si="4"/>
        <v>0</v>
      </c>
      <c r="F146" s="23">
        <f t="shared" si="5"/>
        <v>0</v>
      </c>
    </row>
    <row r="147" spans="2:6" ht="9.75">
      <c r="B147" s="23" t="s">
        <v>66</v>
      </c>
      <c r="C147" s="23">
        <f>SUM(B128:B146)</f>
        <v>233</v>
      </c>
      <c r="D147" s="23">
        <f t="shared" si="4"/>
        <v>5.137816979051819</v>
      </c>
      <c r="E147" s="23">
        <f>146-127</f>
        <v>19</v>
      </c>
      <c r="F147" s="23">
        <f t="shared" si="5"/>
        <v>11.242603550295858</v>
      </c>
    </row>
    <row r="148" spans="4:6" ht="9.75">
      <c r="D148" s="23">
        <f t="shared" si="4"/>
        <v>0</v>
      </c>
      <c r="F148" s="23">
        <f t="shared" si="5"/>
        <v>0</v>
      </c>
    </row>
    <row r="149" spans="1:6" ht="9.75">
      <c r="A149" s="23" t="s">
        <v>44</v>
      </c>
      <c r="B149" s="23">
        <v>65</v>
      </c>
      <c r="D149" s="23">
        <f t="shared" si="4"/>
        <v>0</v>
      </c>
      <c r="F149" s="23">
        <f t="shared" si="5"/>
        <v>0</v>
      </c>
    </row>
    <row r="150" spans="1:6" ht="9.75">
      <c r="A150" s="23" t="s">
        <v>44</v>
      </c>
      <c r="B150" s="23">
        <v>70</v>
      </c>
      <c r="D150" s="23">
        <f t="shared" si="4"/>
        <v>0</v>
      </c>
      <c r="F150" s="23">
        <f t="shared" si="5"/>
        <v>0</v>
      </c>
    </row>
    <row r="151" spans="1:6" ht="9.75">
      <c r="A151" s="23" t="s">
        <v>44</v>
      </c>
      <c r="B151" s="23">
        <v>55</v>
      </c>
      <c r="D151" s="23">
        <f t="shared" si="4"/>
        <v>0</v>
      </c>
      <c r="F151" s="23">
        <f t="shared" si="5"/>
        <v>0</v>
      </c>
    </row>
    <row r="152" spans="1:6" ht="9.75">
      <c r="A152" s="23" t="s">
        <v>44</v>
      </c>
      <c r="B152" s="23">
        <v>5</v>
      </c>
      <c r="D152" s="23">
        <f t="shared" si="4"/>
        <v>0</v>
      </c>
      <c r="F152" s="23">
        <f t="shared" si="5"/>
        <v>0</v>
      </c>
    </row>
    <row r="153" spans="1:6" ht="9.75">
      <c r="A153" s="23" t="s">
        <v>44</v>
      </c>
      <c r="B153" s="23">
        <v>70</v>
      </c>
      <c r="D153" s="23">
        <f t="shared" si="4"/>
        <v>0</v>
      </c>
      <c r="F153" s="23">
        <f t="shared" si="5"/>
        <v>0</v>
      </c>
    </row>
    <row r="154" spans="1:6" ht="9.75">
      <c r="A154" s="23" t="s">
        <v>44</v>
      </c>
      <c r="B154" s="23">
        <v>85</v>
      </c>
      <c r="D154" s="23">
        <f t="shared" si="4"/>
        <v>0</v>
      </c>
      <c r="F154" s="23">
        <f t="shared" si="5"/>
        <v>0</v>
      </c>
    </row>
    <row r="155" spans="1:6" ht="9.75">
      <c r="A155" s="23" t="s">
        <v>44</v>
      </c>
      <c r="B155" s="23">
        <v>25</v>
      </c>
      <c r="D155" s="23">
        <f t="shared" si="4"/>
        <v>0</v>
      </c>
      <c r="F155" s="23">
        <f t="shared" si="5"/>
        <v>0</v>
      </c>
    </row>
    <row r="156" spans="1:6" ht="9.75">
      <c r="A156" s="23" t="s">
        <v>44</v>
      </c>
      <c r="B156" s="23">
        <v>20</v>
      </c>
      <c r="D156" s="23">
        <f t="shared" si="4"/>
        <v>0</v>
      </c>
      <c r="F156" s="23">
        <f t="shared" si="5"/>
        <v>0</v>
      </c>
    </row>
    <row r="157" spans="1:6" ht="9.75">
      <c r="A157" s="23" t="s">
        <v>44</v>
      </c>
      <c r="B157" s="23">
        <v>30</v>
      </c>
      <c r="D157" s="23">
        <f t="shared" si="4"/>
        <v>0</v>
      </c>
      <c r="F157" s="23">
        <f t="shared" si="5"/>
        <v>0</v>
      </c>
    </row>
    <row r="158" spans="1:6" ht="9.75">
      <c r="A158" s="23" t="s">
        <v>44</v>
      </c>
      <c r="B158" s="23">
        <v>5</v>
      </c>
      <c r="D158" s="23">
        <f t="shared" si="4"/>
        <v>0</v>
      </c>
      <c r="F158" s="23">
        <f t="shared" si="5"/>
        <v>0</v>
      </c>
    </row>
    <row r="159" spans="1:6" ht="9.75">
      <c r="A159" s="23" t="s">
        <v>44</v>
      </c>
      <c r="B159" s="23">
        <v>2</v>
      </c>
      <c r="D159" s="23">
        <f t="shared" si="4"/>
        <v>0</v>
      </c>
      <c r="F159" s="23">
        <f t="shared" si="5"/>
        <v>0</v>
      </c>
    </row>
    <row r="160" spans="1:6" ht="9.75">
      <c r="A160" s="23" t="s">
        <v>44</v>
      </c>
      <c r="B160" s="23">
        <v>75</v>
      </c>
      <c r="D160" s="23">
        <f t="shared" si="4"/>
        <v>0</v>
      </c>
      <c r="F160" s="23">
        <f t="shared" si="5"/>
        <v>0</v>
      </c>
    </row>
    <row r="161" spans="1:6" ht="9.75">
      <c r="A161" s="23" t="s">
        <v>44</v>
      </c>
      <c r="B161" s="23">
        <v>25</v>
      </c>
      <c r="D161" s="23">
        <f t="shared" si="4"/>
        <v>0</v>
      </c>
      <c r="F161" s="23">
        <f t="shared" si="5"/>
        <v>0</v>
      </c>
    </row>
    <row r="162" spans="1:6" ht="9.75">
      <c r="A162" s="23" t="s">
        <v>44</v>
      </c>
      <c r="B162" s="23">
        <v>5</v>
      </c>
      <c r="D162" s="23">
        <f t="shared" si="4"/>
        <v>0</v>
      </c>
      <c r="F162" s="23">
        <f t="shared" si="5"/>
        <v>0</v>
      </c>
    </row>
    <row r="163" spans="1:6" ht="9.75">
      <c r="A163" s="23" t="s">
        <v>44</v>
      </c>
      <c r="B163" s="23">
        <v>5</v>
      </c>
      <c r="D163" s="23">
        <f t="shared" si="4"/>
        <v>0</v>
      </c>
      <c r="F163" s="23">
        <f t="shared" si="5"/>
        <v>0</v>
      </c>
    </row>
    <row r="164" spans="1:6" ht="9.75">
      <c r="A164" s="23" t="s">
        <v>44</v>
      </c>
      <c r="B164" s="23">
        <v>30</v>
      </c>
      <c r="D164" s="23">
        <f t="shared" si="4"/>
        <v>0</v>
      </c>
      <c r="F164" s="23">
        <f t="shared" si="5"/>
        <v>0</v>
      </c>
    </row>
    <row r="165" spans="1:6" ht="9.75">
      <c r="A165" s="23" t="s">
        <v>44</v>
      </c>
      <c r="B165" s="23">
        <v>10</v>
      </c>
      <c r="D165" s="23">
        <f t="shared" si="4"/>
        <v>0</v>
      </c>
      <c r="F165" s="23">
        <f t="shared" si="5"/>
        <v>0</v>
      </c>
    </row>
    <row r="166" spans="1:6" ht="9.75">
      <c r="A166" s="23" t="s">
        <v>44</v>
      </c>
      <c r="B166" s="23">
        <v>15</v>
      </c>
      <c r="D166" s="23">
        <f t="shared" si="4"/>
        <v>0</v>
      </c>
      <c r="F166" s="23">
        <f t="shared" si="5"/>
        <v>0</v>
      </c>
    </row>
    <row r="167" spans="1:6" ht="9.75">
      <c r="A167" s="23" t="s">
        <v>44</v>
      </c>
      <c r="B167" s="23">
        <v>20</v>
      </c>
      <c r="D167" s="23">
        <f t="shared" si="4"/>
        <v>0</v>
      </c>
      <c r="F167" s="23">
        <f t="shared" si="5"/>
        <v>0</v>
      </c>
    </row>
    <row r="168" spans="2:6" ht="9.75">
      <c r="B168" s="23" t="s">
        <v>67</v>
      </c>
      <c r="C168" s="23">
        <f>SUM(B149:B167)</f>
        <v>617</v>
      </c>
      <c r="D168" s="23">
        <f t="shared" si="4"/>
        <v>13.60529217199559</v>
      </c>
      <c r="E168" s="23">
        <f>167-148</f>
        <v>19</v>
      </c>
      <c r="F168" s="23">
        <f t="shared" si="5"/>
        <v>11.242603550295858</v>
      </c>
    </row>
    <row r="169" spans="4:6" ht="9.75">
      <c r="D169" s="23">
        <f t="shared" si="4"/>
        <v>0</v>
      </c>
      <c r="F169" s="23">
        <f t="shared" si="5"/>
        <v>0</v>
      </c>
    </row>
    <row r="170" spans="1:6" ht="9.75">
      <c r="A170" s="23" t="s">
        <v>46</v>
      </c>
      <c r="B170" s="23">
        <v>5</v>
      </c>
      <c r="D170" s="23">
        <f t="shared" si="4"/>
        <v>0</v>
      </c>
      <c r="F170" s="23">
        <f t="shared" si="5"/>
        <v>0</v>
      </c>
    </row>
    <row r="171" spans="1:6" ht="9.75">
      <c r="A171" s="23" t="s">
        <v>46</v>
      </c>
      <c r="B171" s="23">
        <v>35</v>
      </c>
      <c r="D171" s="23">
        <f t="shared" si="4"/>
        <v>0</v>
      </c>
      <c r="F171" s="23">
        <f t="shared" si="5"/>
        <v>0</v>
      </c>
    </row>
    <row r="172" spans="1:6" ht="9.75">
      <c r="A172" s="23" t="s">
        <v>46</v>
      </c>
      <c r="B172" s="23">
        <v>5</v>
      </c>
      <c r="D172" s="23">
        <f t="shared" si="4"/>
        <v>0</v>
      </c>
      <c r="F172" s="23">
        <f t="shared" si="5"/>
        <v>0</v>
      </c>
    </row>
    <row r="173" spans="1:6" ht="9.75">
      <c r="A173" s="23" t="s">
        <v>46</v>
      </c>
      <c r="B173" s="23">
        <v>30</v>
      </c>
      <c r="D173" s="23">
        <f t="shared" si="4"/>
        <v>0</v>
      </c>
      <c r="F173" s="23">
        <f t="shared" si="5"/>
        <v>0</v>
      </c>
    </row>
    <row r="174" spans="1:6" ht="9.75">
      <c r="A174" s="23" t="s">
        <v>46</v>
      </c>
      <c r="B174" s="23">
        <v>50</v>
      </c>
      <c r="D174" s="23">
        <f t="shared" si="4"/>
        <v>0</v>
      </c>
      <c r="F174" s="23">
        <f t="shared" si="5"/>
        <v>0</v>
      </c>
    </row>
    <row r="175" spans="1:6" ht="9.75">
      <c r="A175" s="23" t="s">
        <v>46</v>
      </c>
      <c r="B175" s="23">
        <v>60</v>
      </c>
      <c r="D175" s="23">
        <f t="shared" si="4"/>
        <v>0</v>
      </c>
      <c r="F175" s="23">
        <f t="shared" si="5"/>
        <v>0</v>
      </c>
    </row>
    <row r="176" spans="1:6" ht="9.75">
      <c r="A176" s="23" t="s">
        <v>46</v>
      </c>
      <c r="B176" s="23">
        <v>75</v>
      </c>
      <c r="D176" s="23">
        <f t="shared" si="4"/>
        <v>0</v>
      </c>
      <c r="F176" s="23">
        <f t="shared" si="5"/>
        <v>0</v>
      </c>
    </row>
    <row r="177" spans="1:6" ht="9.75">
      <c r="A177" s="23" t="s">
        <v>46</v>
      </c>
      <c r="B177" s="23">
        <v>15</v>
      </c>
      <c r="D177" s="23">
        <f t="shared" si="4"/>
        <v>0</v>
      </c>
      <c r="F177" s="23">
        <f t="shared" si="5"/>
        <v>0</v>
      </c>
    </row>
    <row r="178" spans="1:6" ht="9.75">
      <c r="A178" s="23" t="s">
        <v>46</v>
      </c>
      <c r="B178" s="23">
        <v>20</v>
      </c>
      <c r="D178" s="23">
        <f t="shared" si="4"/>
        <v>0</v>
      </c>
      <c r="F178" s="23">
        <f t="shared" si="5"/>
        <v>0</v>
      </c>
    </row>
    <row r="179" spans="1:6" ht="9.75">
      <c r="A179" s="23" t="s">
        <v>46</v>
      </c>
      <c r="B179" s="23">
        <v>30</v>
      </c>
      <c r="D179" s="23">
        <f t="shared" si="4"/>
        <v>0</v>
      </c>
      <c r="F179" s="23">
        <f t="shared" si="5"/>
        <v>0</v>
      </c>
    </row>
    <row r="180" spans="1:6" ht="9.75">
      <c r="A180" s="23" t="s">
        <v>46</v>
      </c>
      <c r="B180" s="23">
        <v>25</v>
      </c>
      <c r="D180" s="23">
        <f t="shared" si="4"/>
        <v>0</v>
      </c>
      <c r="F180" s="23">
        <f t="shared" si="5"/>
        <v>0</v>
      </c>
    </row>
    <row r="181" spans="1:6" ht="9.75">
      <c r="A181" s="23" t="s">
        <v>46</v>
      </c>
      <c r="B181" s="23">
        <v>20</v>
      </c>
      <c r="D181" s="23">
        <f t="shared" si="4"/>
        <v>0</v>
      </c>
      <c r="F181" s="23">
        <f t="shared" si="5"/>
        <v>0</v>
      </c>
    </row>
    <row r="182" spans="1:6" ht="9.75">
      <c r="A182" s="23" t="s">
        <v>46</v>
      </c>
      <c r="B182" s="23">
        <v>5</v>
      </c>
      <c r="D182" s="23">
        <f t="shared" si="4"/>
        <v>0</v>
      </c>
      <c r="F182" s="23">
        <f t="shared" si="5"/>
        <v>0</v>
      </c>
    </row>
    <row r="183" spans="1:6" ht="9.75">
      <c r="A183" s="23" t="s">
        <v>46</v>
      </c>
      <c r="B183" s="23">
        <v>15</v>
      </c>
      <c r="D183" s="23">
        <f t="shared" si="4"/>
        <v>0</v>
      </c>
      <c r="F183" s="23">
        <f t="shared" si="5"/>
        <v>0</v>
      </c>
    </row>
    <row r="184" spans="1:6" ht="9.75">
      <c r="A184" s="23" t="s">
        <v>46</v>
      </c>
      <c r="B184" s="23">
        <v>10</v>
      </c>
      <c r="D184" s="23">
        <f t="shared" si="4"/>
        <v>0</v>
      </c>
      <c r="F184" s="23">
        <f t="shared" si="5"/>
        <v>0</v>
      </c>
    </row>
    <row r="185" spans="1:6" ht="9.75">
      <c r="A185" s="23" t="s">
        <v>46</v>
      </c>
      <c r="B185" s="23">
        <v>5</v>
      </c>
      <c r="D185" s="23">
        <f t="shared" si="4"/>
        <v>0</v>
      </c>
      <c r="F185" s="23">
        <f t="shared" si="5"/>
        <v>0</v>
      </c>
    </row>
    <row r="186" spans="1:6" ht="9.75">
      <c r="A186" s="23" t="s">
        <v>46</v>
      </c>
      <c r="B186" s="23">
        <v>10</v>
      </c>
      <c r="D186" s="23">
        <f t="shared" si="4"/>
        <v>0</v>
      </c>
      <c r="F186" s="23">
        <f t="shared" si="5"/>
        <v>0</v>
      </c>
    </row>
    <row r="187" spans="1:6" ht="9.75">
      <c r="A187" s="23" t="s">
        <v>46</v>
      </c>
      <c r="B187" s="23">
        <v>3</v>
      </c>
      <c r="D187" s="23">
        <f t="shared" si="4"/>
        <v>0</v>
      </c>
      <c r="F187" s="23">
        <f t="shared" si="5"/>
        <v>0</v>
      </c>
    </row>
    <row r="188" spans="1:6" ht="9.75">
      <c r="A188" s="23" t="s">
        <v>46</v>
      </c>
      <c r="B188" s="23">
        <v>3</v>
      </c>
      <c r="D188" s="23">
        <f t="shared" si="4"/>
        <v>0</v>
      </c>
      <c r="F188" s="23">
        <f t="shared" si="5"/>
        <v>0</v>
      </c>
    </row>
    <row r="189" spans="2:6" ht="9.75">
      <c r="B189" s="23" t="s">
        <v>68</v>
      </c>
      <c r="C189" s="23">
        <f>SUM(B170:B188)</f>
        <v>421</v>
      </c>
      <c r="D189" s="23">
        <f t="shared" si="4"/>
        <v>9.28335170893054</v>
      </c>
      <c r="E189" s="23">
        <f>188-169</f>
        <v>19</v>
      </c>
      <c r="F189" s="23">
        <f t="shared" si="5"/>
        <v>11.242603550295858</v>
      </c>
    </row>
    <row r="190" spans="4:6" ht="9.75">
      <c r="D190" s="23">
        <f t="shared" si="4"/>
        <v>0</v>
      </c>
      <c r="F190" s="23">
        <f t="shared" si="5"/>
        <v>0</v>
      </c>
    </row>
    <row r="191" spans="1:6" ht="9.75">
      <c r="A191" s="23" t="s">
        <v>27</v>
      </c>
      <c r="B191" s="23">
        <v>10</v>
      </c>
      <c r="D191" s="23">
        <f t="shared" si="4"/>
        <v>0</v>
      </c>
      <c r="F191" s="23">
        <f t="shared" si="5"/>
        <v>0</v>
      </c>
    </row>
    <row r="192" spans="1:6" ht="9.75">
      <c r="A192" s="23" t="s">
        <v>27</v>
      </c>
      <c r="B192" s="23">
        <v>5</v>
      </c>
      <c r="D192" s="23">
        <f t="shared" si="4"/>
        <v>0</v>
      </c>
      <c r="F192" s="23">
        <f t="shared" si="5"/>
        <v>0</v>
      </c>
    </row>
    <row r="193" spans="2:6" ht="9.75">
      <c r="B193" s="23" t="s">
        <v>69</v>
      </c>
      <c r="C193" s="23">
        <f>SUM(B191:B192)</f>
        <v>15</v>
      </c>
      <c r="D193" s="23">
        <f t="shared" si="4"/>
        <v>0.33076074972436603</v>
      </c>
      <c r="E193" s="23">
        <v>2</v>
      </c>
      <c r="F193" s="23">
        <f t="shared" si="5"/>
        <v>1.183431952662722</v>
      </c>
    </row>
    <row r="194" spans="4:6" ht="9.75">
      <c r="D194" s="23">
        <f t="shared" si="4"/>
        <v>0</v>
      </c>
      <c r="F194" s="23">
        <f t="shared" si="5"/>
        <v>0</v>
      </c>
    </row>
    <row r="195" spans="1:6" ht="9.75">
      <c r="A195" s="23" t="s">
        <v>51</v>
      </c>
      <c r="B195" s="23">
        <v>5</v>
      </c>
      <c r="D195" s="23">
        <f t="shared" si="4"/>
        <v>0</v>
      </c>
      <c r="F195" s="23">
        <f t="shared" si="5"/>
        <v>0</v>
      </c>
    </row>
    <row r="196" spans="1:6" ht="9.75">
      <c r="A196" s="23" t="s">
        <v>51</v>
      </c>
      <c r="B196" s="23">
        <v>5</v>
      </c>
      <c r="D196" s="23">
        <f t="shared" si="4"/>
        <v>0</v>
      </c>
      <c r="F196" s="23">
        <f t="shared" si="5"/>
        <v>0</v>
      </c>
    </row>
    <row r="197" spans="1:6" ht="9.75">
      <c r="A197" s="23" t="s">
        <v>51</v>
      </c>
      <c r="B197" s="23">
        <v>30</v>
      </c>
      <c r="D197" s="23">
        <f t="shared" si="4"/>
        <v>0</v>
      </c>
      <c r="F197" s="23">
        <f t="shared" si="5"/>
        <v>0</v>
      </c>
    </row>
    <row r="198" spans="1:6" ht="9.75">
      <c r="A198" s="23" t="s">
        <v>28</v>
      </c>
      <c r="B198" s="23">
        <v>5</v>
      </c>
      <c r="C198" s="23">
        <v>5</v>
      </c>
      <c r="D198" s="23">
        <f>C198/4535*100</f>
        <v>0.11025358324145534</v>
      </c>
      <c r="E198" s="23">
        <v>1</v>
      </c>
      <c r="F198" s="23">
        <f>E198/169*100</f>
        <v>0.591715976331361</v>
      </c>
    </row>
    <row r="199" spans="1:6" ht="9.75">
      <c r="A199" s="23" t="s">
        <v>51</v>
      </c>
      <c r="B199" s="23">
        <v>3</v>
      </c>
      <c r="D199" s="23">
        <f t="shared" si="4"/>
        <v>0</v>
      </c>
      <c r="F199" s="23">
        <f t="shared" si="5"/>
        <v>0</v>
      </c>
    </row>
    <row r="200" spans="1:6" ht="9.75">
      <c r="A200" s="23" t="s">
        <v>51</v>
      </c>
      <c r="B200" s="23">
        <v>5</v>
      </c>
      <c r="D200" s="23">
        <f t="shared" si="4"/>
        <v>0</v>
      </c>
      <c r="F200" s="23">
        <f t="shared" si="5"/>
        <v>0</v>
      </c>
    </row>
    <row r="201" spans="2:6" ht="9.75">
      <c r="B201" s="23" t="s">
        <v>70</v>
      </c>
      <c r="C201" s="23">
        <f>SUM(B195:B200)</f>
        <v>53</v>
      </c>
      <c r="D201" s="23">
        <f>C201/4535*100</f>
        <v>1.1686879823594267</v>
      </c>
      <c r="E201" s="23">
        <v>5</v>
      </c>
      <c r="F201" s="23">
        <f>E201/169*100</f>
        <v>2.9585798816568047</v>
      </c>
    </row>
    <row r="202" spans="4:6" ht="9.75">
      <c r="D202" s="23">
        <f>C202/4535*100</f>
        <v>0</v>
      </c>
      <c r="F202" s="23">
        <f>E202/169*100</f>
        <v>0</v>
      </c>
    </row>
    <row r="203" spans="1:6" ht="9.75">
      <c r="A203" s="23" t="s">
        <v>28</v>
      </c>
      <c r="B203" s="23">
        <v>5</v>
      </c>
      <c r="C203" s="23">
        <v>5</v>
      </c>
      <c r="D203" s="23">
        <f>C203/4535*100</f>
        <v>0.11025358324145534</v>
      </c>
      <c r="E203" s="23">
        <v>1</v>
      </c>
      <c r="F203" s="23">
        <f>E203/169*100</f>
        <v>0.591715976331361</v>
      </c>
    </row>
    <row r="204" spans="2:5" ht="9.75">
      <c r="B204" s="23">
        <f>SUM(B2:B203)</f>
        <v>4540</v>
      </c>
      <c r="D204" s="23">
        <f>C204/4535*100</f>
        <v>0</v>
      </c>
      <c r="E204" s="23">
        <f>SUM(E2:E203)</f>
        <v>170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Pocosin Lakes NWR</dc:creator>
  <cp:keywords/>
  <dc:description/>
  <cp:lastModifiedBy>Pocosin Lakes National Wildlife Refuge (Wendy S.)</cp:lastModifiedBy>
  <cp:lastPrinted>2002-03-13T20:47:34Z</cp:lastPrinted>
  <dcterms:created xsi:type="dcterms:W3CDTF">1999-12-07T22:26:21Z</dcterms:created>
  <dcterms:modified xsi:type="dcterms:W3CDTF">2002-03-13T21:11:58Z</dcterms:modified>
  <cp:category/>
  <cp:version/>
  <cp:contentType/>
  <cp:contentStatus/>
</cp:coreProperties>
</file>