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Table 41" sheetId="41" r:id="rId41"/>
    <sheet name="Table 42" sheetId="42" r:id="rId42"/>
    <sheet name="Table 43" sheetId="43" r:id="rId43"/>
    <sheet name="Table 44" sheetId="44" r:id="rId44"/>
    <sheet name="Table 45" sheetId="45" r:id="rId45"/>
    <sheet name="Table 46" sheetId="46" r:id="rId46"/>
    <sheet name="Table 47" sheetId="47" r:id="rId47"/>
  </sheets>
  <externalReferences>
    <externalReference r:id="rId50"/>
  </externalReferences>
  <definedNames>
    <definedName name="_xlnm.Print_Area" localSheetId="2">'Table 3'!$A$1:$G$80</definedName>
    <definedName name="_xlnm.Print_Area" localSheetId="4">'Table 5'!$A$1:$BH$83</definedName>
    <definedName name="QCTABLE" localSheetId="16">'[1]QC Ref Mat Cert '!$A$1:$I$2001</definedName>
    <definedName name="QCTABLE">#REF!</definedName>
  </definedNames>
  <calcPr fullCalcOnLoad="1"/>
</workbook>
</file>

<file path=xl/sharedStrings.xml><?xml version="1.0" encoding="utf-8"?>
<sst xmlns="http://schemas.openxmlformats.org/spreadsheetml/2006/main" count="8702" uniqueCount="757">
  <si>
    <r>
      <t>c</t>
    </r>
    <r>
      <rPr>
        <sz val="9"/>
        <rFont val="Arial"/>
        <family val="2"/>
      </rPr>
      <t>Effec Conc = Spk Amt in ng divided by the volume (mL); units ng/mL.</t>
    </r>
  </si>
  <si>
    <r>
      <t>b</t>
    </r>
    <r>
      <rPr>
        <sz val="9"/>
        <rFont val="Arial"/>
        <family val="0"/>
      </rPr>
      <t>Spk Amt  = the absoluteug amount (Se, As, Hg) of the spike added to a sample</t>
    </r>
    <r>
      <rPr>
        <sz val="10"/>
        <rFont val="Arial"/>
        <family val="0"/>
      </rPr>
      <t>.</t>
    </r>
  </si>
  <si>
    <r>
      <t>d</t>
    </r>
    <r>
      <rPr>
        <sz val="9"/>
        <rFont val="Arial"/>
        <family val="0"/>
      </rPr>
      <t xml:space="preserve">Total Conc  = ng/mL (Se, As, Hg) of the analyte in the sample spike measured by the instrument (spike + background). </t>
    </r>
  </si>
  <si>
    <t xml:space="preserve">  difference during ICP-MS quantitative analysis.</t>
  </si>
  <si>
    <r>
      <t xml:space="preserve"> </t>
    </r>
    <r>
      <rPr>
        <b/>
        <sz val="12"/>
        <rFont val="Arial"/>
        <family val="2"/>
      </rPr>
      <t>dilution percent difference during ICP-MS quantitative analysis.</t>
    </r>
  </si>
  <si>
    <r>
      <t xml:space="preserve">   </t>
    </r>
    <r>
      <rPr>
        <b/>
        <sz val="12"/>
        <rFont val="Arial"/>
        <family val="2"/>
      </rPr>
      <t>determined during quantitative ICP-MS analysis.</t>
    </r>
  </si>
  <si>
    <t>or</t>
  </si>
  <si>
    <r>
      <t>b</t>
    </r>
    <r>
      <rPr>
        <sz val="9"/>
        <rFont val="Arial"/>
        <family val="2"/>
      </rPr>
      <t xml:space="preserve">Mean Conc. = the mean solution concentration of the procedural blanks for a block, n = 3; units ng/mL.  </t>
    </r>
  </si>
  <si>
    <t xml:space="preserve">       digested with poultry manure and analyzed by ICP-MS semi-</t>
  </si>
  <si>
    <t xml:space="preserve">       quantitative scan.</t>
  </si>
  <si>
    <t xml:space="preserve">       digested with fish fillets and analyzed by ICP-MS semi-</t>
  </si>
  <si>
    <r>
      <t>c</t>
    </r>
    <r>
      <rPr>
        <sz val="9"/>
        <rFont val="Arial"/>
        <family val="2"/>
      </rPr>
      <t>standard deviation from analysis of standard 7 consecutive times in one day, on three non-consecutive days (SD1, SD2, SD3).</t>
    </r>
  </si>
  <si>
    <r>
      <t>b</t>
    </r>
    <r>
      <rPr>
        <sz val="10"/>
        <rFont val="Arial"/>
        <family val="2"/>
      </rPr>
      <t>SD</t>
    </r>
    <r>
      <rPr>
        <vertAlign val="subscript"/>
        <sz val="10"/>
        <rFont val="Arial"/>
        <family val="2"/>
      </rPr>
      <t xml:space="preserve">b </t>
    </r>
    <r>
      <rPr>
        <sz val="9"/>
        <rFont val="Arial"/>
        <family val="2"/>
      </rPr>
      <t>= standard deviation from analysis of  reagent blanks (n=3) diluted 10X.</t>
    </r>
  </si>
  <si>
    <t xml:space="preserve">Table 47. Instrument detection limit (ng/mL) , method detection limits (ng/mL or ug/g) , and limits of quantitation </t>
  </si>
  <si>
    <t xml:space="preserve"> (ng/mL or ug/g) for the analytical runs.</t>
  </si>
  <si>
    <t xml:space="preserve"> </t>
  </si>
  <si>
    <t xml:space="preserve">       independent calibration verification standard (ICVS) ran every 10 </t>
  </si>
  <si>
    <t>% Rec</t>
  </si>
  <si>
    <r>
      <t>BID</t>
    </r>
    <r>
      <rPr>
        <vertAlign val="superscript"/>
        <sz val="10"/>
        <rFont val="Arial"/>
        <family val="2"/>
      </rPr>
      <t>a</t>
    </r>
  </si>
  <si>
    <t>Element</t>
  </si>
  <si>
    <r>
      <t>CCB</t>
    </r>
    <r>
      <rPr>
        <vertAlign val="superscript"/>
        <sz val="10"/>
        <rFont val="Arial"/>
        <family val="2"/>
      </rPr>
      <t>b</t>
    </r>
  </si>
  <si>
    <t>ICVS</t>
  </si>
  <si>
    <r>
      <t>(ICVS)</t>
    </r>
    <r>
      <rPr>
        <vertAlign val="superscript"/>
        <sz val="10"/>
        <rFont val="Arial"/>
        <family val="2"/>
      </rPr>
      <t>c</t>
    </r>
  </si>
  <si>
    <r>
      <t>a</t>
    </r>
    <r>
      <rPr>
        <sz val="9"/>
        <rFont val="Arial"/>
        <family val="2"/>
      </rPr>
      <t xml:space="preserve">BID =   Block Initiation Date: a date assigned to each member of a </t>
    </r>
  </si>
  <si>
    <t xml:space="preserve">               group of samples that will identify the sampleas a member of the group or "block."</t>
  </si>
  <si>
    <r>
      <t>b</t>
    </r>
    <r>
      <rPr>
        <sz val="9"/>
        <rFont val="Arial"/>
        <family val="2"/>
      </rPr>
      <t>acceptance criteria for CCB is +/- 3 X IDL for each element.</t>
    </r>
  </si>
  <si>
    <r>
      <t>c</t>
    </r>
    <r>
      <rPr>
        <sz val="9"/>
        <rFont val="Arial"/>
        <family val="2"/>
      </rPr>
      <t>acceptance criteria for ICVS =  +/- 10% (90% - 110%).</t>
    </r>
  </si>
  <si>
    <t>Mean</t>
  </si>
  <si>
    <t>Analysis</t>
  </si>
  <si>
    <t>Reference</t>
  </si>
  <si>
    <t xml:space="preserve">Actual </t>
  </si>
  <si>
    <t>Meas.</t>
  </si>
  <si>
    <t>BID</t>
  </si>
  <si>
    <t>Date</t>
  </si>
  <si>
    <t>Material</t>
  </si>
  <si>
    <t>Conc.</t>
  </si>
  <si>
    <t>n</t>
  </si>
  <si>
    <t>ISOP</t>
  </si>
  <si>
    <t>Oper. Init.</t>
  </si>
  <si>
    <r>
      <t>NIST 1643</t>
    </r>
    <r>
      <rPr>
        <vertAlign val="superscript"/>
        <sz val="10"/>
        <rFont val="Arial"/>
        <family val="2"/>
      </rPr>
      <t>a</t>
    </r>
  </si>
  <si>
    <t>P.241</t>
  </si>
  <si>
    <t>RHW/TWM</t>
  </si>
  <si>
    <r>
      <t>TMDW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</si>
  <si>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>NIST 1643d = National Institute of Standards and Technology Standard Reference Material Trace Elements in</t>
    </r>
  </si>
  <si>
    <t xml:space="preserve">  </t>
  </si>
  <si>
    <t xml:space="preserve">       Water 1643d.  Concentration results expressed as ng/mL. Solution used as laboratory control sample.</t>
  </si>
  <si>
    <r>
      <t>b</t>
    </r>
    <r>
      <rPr>
        <sz val="9"/>
        <rFont val="Arial"/>
        <family val="0"/>
      </rPr>
      <t>TMDW = Trace Metals in Drinking Water laboratory control solution, Cat # CRM-TMDW; concentration results in ng/mL.</t>
    </r>
  </si>
  <si>
    <t xml:space="preserve">                  Solution used as laboratory control sample.</t>
  </si>
  <si>
    <r>
      <t>Spk Amt.</t>
    </r>
    <r>
      <rPr>
        <vertAlign val="superscript"/>
        <sz val="10"/>
        <rFont val="Arial"/>
        <family val="2"/>
      </rPr>
      <t>b</t>
    </r>
  </si>
  <si>
    <t>Volume</t>
  </si>
  <si>
    <r>
      <t>Effective</t>
    </r>
    <r>
      <rPr>
        <vertAlign val="superscript"/>
        <sz val="10"/>
        <rFont val="Arial"/>
        <family val="2"/>
      </rPr>
      <t>c</t>
    </r>
  </si>
  <si>
    <r>
      <t>Bkgd.</t>
    </r>
    <r>
      <rPr>
        <vertAlign val="superscript"/>
        <sz val="10"/>
        <rFont val="Arial"/>
        <family val="2"/>
      </rPr>
      <t>d</t>
    </r>
  </si>
  <si>
    <r>
      <t>Total</t>
    </r>
    <r>
      <rPr>
        <vertAlign val="superscript"/>
        <sz val="10"/>
        <rFont val="Arial"/>
        <family val="2"/>
      </rPr>
      <t>e</t>
    </r>
  </si>
  <si>
    <t>Ele.</t>
  </si>
  <si>
    <t>Spk Type</t>
  </si>
  <si>
    <t>Matrix</t>
  </si>
  <si>
    <t>Units</t>
  </si>
  <si>
    <t xml:space="preserve"> (mL)</t>
  </si>
  <si>
    <r>
      <t>% Rec.</t>
    </r>
    <r>
      <rPr>
        <vertAlign val="superscript"/>
        <sz val="10"/>
        <rFont val="Arial"/>
        <family val="2"/>
      </rPr>
      <t>f</t>
    </r>
  </si>
  <si>
    <t>water</t>
  </si>
  <si>
    <t>ng/mL</t>
  </si>
  <si>
    <r>
      <t>a</t>
    </r>
    <r>
      <rPr>
        <sz val="9"/>
        <rFont val="Arial"/>
        <family val="2"/>
      </rPr>
      <t>BID = Block Initiation Date: a date assigned to each member of a group of samples that will identify the sample as a member of the group or "block."</t>
    </r>
  </si>
  <si>
    <t>as a member of the group or "block."</t>
  </si>
  <si>
    <r>
      <t>c</t>
    </r>
    <r>
      <rPr>
        <sz val="9"/>
        <rFont val="Arial"/>
        <family val="2"/>
      </rPr>
      <t>Effective Conc. = the Spike Amt  (ng) divided by the total solution volume, units ng/mL.</t>
    </r>
  </si>
  <si>
    <r>
      <t>d</t>
    </r>
    <r>
      <rPr>
        <sz val="9"/>
        <rFont val="Arial"/>
        <family val="2"/>
      </rPr>
      <t>Bkgd Conc. = the measured concentration of the sample prior to spiking, units ng/mL.</t>
    </r>
  </si>
  <si>
    <r>
      <t>e</t>
    </r>
    <r>
      <rPr>
        <sz val="9"/>
        <rFont val="Arial"/>
        <family val="2"/>
      </rPr>
      <t>Total Conc. = the measured concentration of the spiked sample (spike + background, units ng/mL).</t>
    </r>
  </si>
  <si>
    <r>
      <t>f</t>
    </r>
    <r>
      <rPr>
        <sz val="9"/>
        <rFont val="Arial"/>
        <family val="2"/>
      </rPr>
      <t>% Rec. = percent recovery: [(Total Conc. - Bkgd Conc.)/Effective Conc. * 100]</t>
    </r>
  </si>
  <si>
    <t>Duplicate Type</t>
  </si>
  <si>
    <t>Dup 1</t>
  </si>
  <si>
    <t>Dup 2</t>
  </si>
  <si>
    <r>
      <t>Diff</t>
    </r>
    <r>
      <rPr>
        <vertAlign val="superscript"/>
        <sz val="10"/>
        <rFont val="Arial"/>
        <family val="2"/>
      </rPr>
      <t>b</t>
    </r>
  </si>
  <si>
    <r>
      <t>RPD</t>
    </r>
    <r>
      <rPr>
        <vertAlign val="superscript"/>
        <sz val="10"/>
        <rFont val="Arial"/>
        <family val="2"/>
      </rPr>
      <t>c</t>
    </r>
  </si>
  <si>
    <r>
      <t>ISOP</t>
    </r>
    <r>
      <rPr>
        <vertAlign val="superscript"/>
        <sz val="10"/>
        <rFont val="Arial"/>
        <family val="2"/>
      </rPr>
      <t>d</t>
    </r>
  </si>
  <si>
    <r>
      <t>a</t>
    </r>
    <r>
      <rPr>
        <sz val="9"/>
        <rFont val="Arial"/>
        <family val="2"/>
      </rPr>
      <t xml:space="preserve">BID =      Block Initiation Date: a date assigned to each member of a group of samples that will identify the </t>
    </r>
  </si>
  <si>
    <t>sample as a member of the group or "block."</t>
  </si>
  <si>
    <r>
      <t>c</t>
    </r>
    <r>
      <rPr>
        <sz val="9"/>
        <rFont val="Arial"/>
        <family val="2"/>
      </rPr>
      <t>RPD = relative percent difference, calculated as Diff/Mean X 100; acceptance criteria +/- 10%.</t>
    </r>
  </si>
  <si>
    <r>
      <t>d</t>
    </r>
    <r>
      <rPr>
        <sz val="9"/>
        <rFont val="Arial"/>
        <family val="2"/>
      </rPr>
      <t>ISOP =    standard operating procedure used for instrumental analysis of sample (P.241).</t>
    </r>
  </si>
  <si>
    <t xml:space="preserve">Sample </t>
  </si>
  <si>
    <t>Undiluted</t>
  </si>
  <si>
    <t>Diluted</t>
  </si>
  <si>
    <t>Run Date</t>
  </si>
  <si>
    <t>Used</t>
  </si>
  <si>
    <t>Sample</t>
  </si>
  <si>
    <r>
      <t>Sample</t>
    </r>
    <r>
      <rPr>
        <vertAlign val="superscript"/>
        <sz val="10"/>
        <rFont val="Arial"/>
        <family val="2"/>
      </rPr>
      <t>b</t>
    </r>
  </si>
  <si>
    <r>
      <t>% Diff</t>
    </r>
    <r>
      <rPr>
        <vertAlign val="superscript"/>
        <sz val="10"/>
        <rFont val="Arial"/>
        <family val="2"/>
      </rPr>
      <t>c</t>
    </r>
  </si>
  <si>
    <r>
      <t>a</t>
    </r>
    <r>
      <rPr>
        <sz val="9"/>
        <rFont val="Arial"/>
        <family val="2"/>
      </rPr>
      <t>BID  = Block Initiation Date: a date assigned to each member of a group</t>
    </r>
  </si>
  <si>
    <r>
      <t>c</t>
    </r>
    <r>
      <rPr>
        <sz val="9"/>
        <rFont val="Arial"/>
        <family val="2"/>
      </rPr>
      <t>dilution % difference acceptance criteria = +/- 10%; concentrations exceeding +/- 10%.</t>
    </r>
  </si>
  <si>
    <t xml:space="preserve">        indicative of suspect interferent.</t>
  </si>
  <si>
    <t>Conc (ppb)</t>
  </si>
  <si>
    <t xml:space="preserve">Dilution </t>
  </si>
  <si>
    <t>measured</t>
  </si>
  <si>
    <t>actual</t>
  </si>
  <si>
    <t>Factor</t>
  </si>
  <si>
    <r>
      <t>% Rec.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</si>
  <si>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>High Purity ICP-MS Solution AB in 2% nitric acid, Charleston, SC.; CAT # ICP-MS-ICS.</t>
    </r>
  </si>
  <si>
    <r>
      <t>b</t>
    </r>
    <r>
      <rPr>
        <sz val="9"/>
        <rFont val="Arial"/>
        <family val="2"/>
      </rPr>
      <t>suggested acceptance tolerance 80% - 120%.</t>
    </r>
  </si>
  <si>
    <r>
      <t>Std Conc.</t>
    </r>
    <r>
      <rPr>
        <vertAlign val="superscript"/>
        <sz val="10"/>
        <rFont val="Arial"/>
        <family val="2"/>
      </rPr>
      <t>a</t>
    </r>
  </si>
  <si>
    <r>
      <t>SD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b</t>
    </r>
  </si>
  <si>
    <r>
      <t>SD</t>
    </r>
    <r>
      <rPr>
        <vertAlign val="subscript"/>
        <sz val="10"/>
        <rFont val="Arial"/>
        <family val="2"/>
      </rPr>
      <t>st</t>
    </r>
    <r>
      <rPr>
        <vertAlign val="superscript"/>
        <sz val="10"/>
        <rFont val="Arial"/>
        <family val="2"/>
      </rPr>
      <t>c</t>
    </r>
  </si>
  <si>
    <r>
      <t>IDL</t>
    </r>
    <r>
      <rPr>
        <vertAlign val="superscript"/>
        <sz val="10"/>
        <rFont val="Arial"/>
        <family val="2"/>
      </rPr>
      <t>d</t>
    </r>
  </si>
  <si>
    <r>
      <t>MDL</t>
    </r>
    <r>
      <rPr>
        <vertAlign val="superscript"/>
        <sz val="10"/>
        <rFont val="Arial"/>
        <family val="2"/>
      </rPr>
      <t>e</t>
    </r>
  </si>
  <si>
    <r>
      <t>LOQ</t>
    </r>
    <r>
      <rPr>
        <vertAlign val="superscript"/>
        <sz val="10"/>
        <rFont val="Arial"/>
        <family val="2"/>
      </rPr>
      <t>f</t>
    </r>
  </si>
  <si>
    <r>
      <t>a</t>
    </r>
    <r>
      <rPr>
        <sz val="9"/>
        <rFont val="Arial"/>
        <family val="2"/>
      </rPr>
      <t>concentration of low level standard (ppb) used in analysis of MDL.</t>
    </r>
  </si>
  <si>
    <r>
      <t>d</t>
    </r>
    <r>
      <rPr>
        <sz val="9"/>
        <rFont val="Arial"/>
        <family val="2"/>
      </rPr>
      <t>IDL = instrument detection limit (ng/mL), computed as 3 X mean of standard deviations from analysis of 0 standard (reagent blk 7</t>
    </r>
  </si>
  <si>
    <r>
      <t xml:space="preserve">              </t>
    </r>
    <r>
      <rPr>
        <sz val="9"/>
        <rFont val="Arial"/>
        <family val="2"/>
      </rPr>
      <t>consecutive times on 3 non-consecutive days.</t>
    </r>
  </si>
  <si>
    <r>
      <t>c</t>
    </r>
    <r>
      <rPr>
        <sz val="10"/>
        <rFont val="Arial"/>
        <family val="0"/>
      </rPr>
      <t>SD</t>
    </r>
    <r>
      <rPr>
        <vertAlign val="subscript"/>
        <sz val="10"/>
        <rFont val="Arial"/>
        <family val="2"/>
      </rPr>
      <t>st</t>
    </r>
    <r>
      <rPr>
        <sz val="9"/>
        <rFont val="Arial"/>
        <family val="2"/>
      </rPr>
      <t xml:space="preserve"> = standard deviation from analysis of  a low level standard diluted 10X (n=3).</t>
    </r>
  </si>
  <si>
    <t>ng</t>
  </si>
  <si>
    <r>
      <t>b</t>
    </r>
    <r>
      <rPr>
        <sz val="9"/>
        <rFont val="Arial"/>
        <family val="2"/>
      </rPr>
      <t>Spike Amt. ng = the absolute microgram (ng) amount of the spike which was added to a sample.</t>
    </r>
  </si>
  <si>
    <r>
      <t>e</t>
    </r>
    <r>
      <rPr>
        <sz val="9"/>
        <rFont val="Arial"/>
        <family val="2"/>
      </rPr>
      <t>MDL = method detection limit (ng/mL), computed as</t>
    </r>
    <r>
      <rPr>
        <sz val="11"/>
        <rFont val="Arial"/>
        <family val="2"/>
      </rPr>
      <t xml:space="preserve"> 3 X (SD</t>
    </r>
    <r>
      <rPr>
        <vertAlign val="subscript"/>
        <sz val="11"/>
        <rFont val="Arial"/>
        <family val="2"/>
      </rPr>
      <t>b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SD</t>
    </r>
    <r>
      <rPr>
        <vertAlign val="subscript"/>
        <sz val="11"/>
        <rFont val="Arial"/>
        <family val="2"/>
      </rPr>
      <t>st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1/2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where </t>
    </r>
    <r>
      <rPr>
        <sz val="11"/>
        <rFont val="Arial"/>
        <family val="2"/>
      </rPr>
      <t>SD</t>
    </r>
    <r>
      <rPr>
        <vertAlign val="subscript"/>
        <sz val="11"/>
        <rFont val="Arial"/>
        <family val="2"/>
      </rPr>
      <t>b</t>
    </r>
    <r>
      <rPr>
        <sz val="9"/>
        <rFont val="Arial"/>
        <family val="2"/>
      </rPr>
      <t xml:space="preserve"> = standard deviation of a reagent blank </t>
    </r>
  </si>
  <si>
    <t xml:space="preserve">               of samples that will identify the sample as a member of the</t>
  </si>
  <si>
    <t xml:space="preserve">               group or "block."</t>
  </si>
  <si>
    <r>
      <t>f</t>
    </r>
    <r>
      <rPr>
        <sz val="9"/>
        <rFont val="Arial"/>
        <family val="2"/>
      </rPr>
      <t>LOQ = limit of quantitation (ng/mL), computed as 3.3 X the MDL.</t>
    </r>
  </si>
  <si>
    <r>
      <t xml:space="preserve">           </t>
    </r>
    <r>
      <rPr>
        <sz val="9"/>
        <rFont val="Arial"/>
        <family val="2"/>
      </rPr>
      <t>diluted 10X (n = 3) and SD</t>
    </r>
    <r>
      <rPr>
        <vertAlign val="subscript"/>
        <sz val="11"/>
        <rFont val="Arial"/>
        <family val="2"/>
      </rPr>
      <t>st</t>
    </r>
    <r>
      <rPr>
        <vertAlign val="subscript"/>
        <sz val="9"/>
        <rFont val="Arial"/>
        <family val="2"/>
      </rPr>
      <t xml:space="preserve">  </t>
    </r>
    <r>
      <rPr>
        <sz val="9"/>
        <rFont val="Arial"/>
        <family val="2"/>
      </rPr>
      <t>= standard deviation of a low level standard diluted 10X (n = 3).</t>
    </r>
  </si>
  <si>
    <t>masses</t>
  </si>
  <si>
    <t>Sample ID</t>
  </si>
  <si>
    <t>Sample Description</t>
  </si>
  <si>
    <t>Sample wt./vol</t>
  </si>
  <si>
    <t>Dil. Vol.</t>
  </si>
  <si>
    <t>Blk Corr?</t>
  </si>
  <si>
    <t>Sc</t>
  </si>
  <si>
    <t>Fe</t>
  </si>
  <si>
    <t>Mn</t>
  </si>
  <si>
    <t>Cu</t>
  </si>
  <si>
    <t>Zn</t>
  </si>
  <si>
    <t>Ge</t>
  </si>
  <si>
    <t>As</t>
  </si>
  <si>
    <t>Site 1 - Prime Hook Upstream</t>
  </si>
  <si>
    <t>Site 1 - Prime Hook Blank</t>
  </si>
  <si>
    <t>Site 2 - Slaughler Ck</t>
  </si>
  <si>
    <t>Site 3 - Prime Hook Downstream</t>
  </si>
  <si>
    <t>Site 5 - Blackwater Downstream</t>
  </si>
  <si>
    <t>Site 5 - Blackwater Blank</t>
  </si>
  <si>
    <t>Site 6 - Blackwater Reference</t>
  </si>
  <si>
    <t>Site 4 - Blackwater Upstream</t>
  </si>
  <si>
    <t>Site 4 - Blackwater Upstream Dup</t>
  </si>
  <si>
    <t xml:space="preserve">CERC - Reagent Blank </t>
  </si>
  <si>
    <t>CERC - Reagent Blank Dup</t>
  </si>
  <si>
    <t>PH1-H-Metals-Water</t>
  </si>
  <si>
    <t>PH2-H-Metals-Water</t>
  </si>
  <si>
    <t>PH3-H-Metals-Water</t>
  </si>
  <si>
    <t>PH3-H-Duplicate-Water</t>
  </si>
  <si>
    <t>PH3-H-Blank-Water</t>
  </si>
  <si>
    <t>BW4-H-Metals-Water</t>
  </si>
  <si>
    <t>BW5-H-Metals-Water</t>
  </si>
  <si>
    <t>BW5-H-Blank-Water</t>
  </si>
  <si>
    <t>BW6-H-Metals-Water</t>
  </si>
  <si>
    <t>Reagent Blank-1</t>
  </si>
  <si>
    <t>Reagent Blank-2</t>
  </si>
  <si>
    <t>CERC#</t>
  </si>
  <si>
    <t>Field ID</t>
  </si>
  <si>
    <t>&lt; 80.</t>
  </si>
  <si>
    <t xml:space="preserve">  &lt; 2.7</t>
  </si>
  <si>
    <t xml:space="preserve">     &lt; 1.5</t>
  </si>
  <si>
    <t>Run #1</t>
  </si>
  <si>
    <t>Run #2</t>
  </si>
  <si>
    <t>Run #3</t>
  </si>
  <si>
    <t>Run #4</t>
  </si>
  <si>
    <t>Run #5</t>
  </si>
  <si>
    <t>Run #6</t>
  </si>
  <si>
    <t>91.2 +/- 3.9</t>
  </si>
  <si>
    <t>37.66 +/- 0.83</t>
  </si>
  <si>
    <t>20.5 +/- 3.8</t>
  </si>
  <si>
    <t>56.02 +/- 0.73</t>
  </si>
  <si>
    <t>100 +/- 10</t>
  </si>
  <si>
    <t>40 +/- 4</t>
  </si>
  <si>
    <t>20 +/- 2</t>
  </si>
  <si>
    <t>70 +/- 7</t>
  </si>
  <si>
    <t>80 +/- 8</t>
  </si>
  <si>
    <t>avg</t>
  </si>
  <si>
    <t>72.48 +/- 0.65</t>
  </si>
  <si>
    <t>Prep.</t>
  </si>
  <si>
    <t>Oper.</t>
  </si>
  <si>
    <t>Rep 1</t>
  </si>
  <si>
    <t>Rep 2</t>
  </si>
  <si>
    <t>Rep 3</t>
  </si>
  <si>
    <r>
      <t>SD</t>
    </r>
    <r>
      <rPr>
        <vertAlign val="superscript"/>
        <sz val="10"/>
        <rFont val="Arial"/>
        <family val="2"/>
      </rPr>
      <t>b</t>
    </r>
  </si>
  <si>
    <r>
      <t>%RSD</t>
    </r>
    <r>
      <rPr>
        <vertAlign val="superscript"/>
        <sz val="10"/>
        <rFont val="Arial"/>
        <family val="2"/>
      </rPr>
      <t>c</t>
    </r>
  </si>
  <si>
    <r>
      <t>PSOP</t>
    </r>
    <r>
      <rPr>
        <vertAlign val="superscript"/>
        <sz val="10"/>
        <rFont val="Arial"/>
        <family val="2"/>
      </rPr>
      <t>d</t>
    </r>
  </si>
  <si>
    <t>Init.</t>
  </si>
  <si>
    <r>
      <t>ISOP</t>
    </r>
    <r>
      <rPr>
        <vertAlign val="superscript"/>
        <sz val="10"/>
        <rFont val="Arial"/>
        <family val="2"/>
      </rPr>
      <t>e</t>
    </r>
  </si>
  <si>
    <t>P.510</t>
  </si>
  <si>
    <t>MJW/TWM</t>
  </si>
  <si>
    <r>
      <t>a</t>
    </r>
    <r>
      <rPr>
        <sz val="9"/>
        <rFont val="Arial"/>
        <family val="2"/>
      </rPr>
      <t>BID = Block Initiation Date: a date assigned to each member of a group of samples that will identify the sample as a</t>
    </r>
  </si>
  <si>
    <t xml:space="preserve">             member of the group or "block."      </t>
  </si>
  <si>
    <r>
      <t>b</t>
    </r>
    <r>
      <rPr>
        <sz val="9"/>
        <rFont val="Arial"/>
        <family val="2"/>
      </rPr>
      <t>SD = standard deviation.</t>
    </r>
  </si>
  <si>
    <r>
      <t>c</t>
    </r>
    <r>
      <rPr>
        <sz val="9"/>
        <rFont val="Arial"/>
        <family val="2"/>
      </rPr>
      <t>%RSD = percent relative standard deviation.</t>
    </r>
  </si>
  <si>
    <r>
      <t>d</t>
    </r>
    <r>
      <rPr>
        <sz val="9"/>
        <rFont val="Arial"/>
        <family val="2"/>
      </rPr>
      <t>PSOP = standard operating procedure used for chemical preparation of sample.</t>
    </r>
  </si>
  <si>
    <r>
      <t>e</t>
    </r>
    <r>
      <rPr>
        <sz val="9"/>
        <rFont val="Arial"/>
        <family val="2"/>
      </rPr>
      <t>ISOP = standard operating procedure used for instrumental analysis of sample.</t>
    </r>
  </si>
  <si>
    <t>MJW</t>
  </si>
  <si>
    <t>water - 21466</t>
  </si>
  <si>
    <t xml:space="preserve">water - 21476 </t>
  </si>
  <si>
    <r>
      <t>---</t>
    </r>
    <r>
      <rPr>
        <vertAlign val="superscript"/>
        <sz val="10"/>
        <rFont val="Arial"/>
        <family val="2"/>
      </rPr>
      <t>f</t>
    </r>
  </si>
  <si>
    <t>21466 - Method</t>
  </si>
  <si>
    <t>21476 - Method</t>
  </si>
  <si>
    <t>Dig Blk 1</t>
  </si>
  <si>
    <t>Dig Blk 2</t>
  </si>
  <si>
    <t>Dig Blk 3</t>
  </si>
  <si>
    <t>Blank - Method</t>
  </si>
  <si>
    <t>21462 - Analytical</t>
  </si>
  <si>
    <t>21481 - Analytical</t>
  </si>
  <si>
    <t>21462 DUP</t>
  </si>
  <si>
    <t>21462 (10X dilution) DUP bkgd  (spk Std 2)</t>
  </si>
  <si>
    <t>21462 (10X dilution) DUP analysis  (spk Std 2)</t>
  </si>
  <si>
    <t>21481 DUP</t>
  </si>
  <si>
    <t>21481 (10X dilution) DUP bkgd (spk Std 2)</t>
  </si>
  <si>
    <t>21481 (10X dilution) DUP analysis (spk Std 2)</t>
  </si>
  <si>
    <r>
      <t>b</t>
    </r>
    <r>
      <rPr>
        <sz val="9"/>
        <rFont val="Arial"/>
        <family val="2"/>
      </rPr>
      <t>Diff = Dup 1 - Dup 2; digestates spiked with mid-range standard prior to analysis.</t>
    </r>
  </si>
  <si>
    <t xml:space="preserve"> Matrix</t>
  </si>
  <si>
    <t>PH1-H-R2 Metals-Sed</t>
  </si>
  <si>
    <t>PH1-H-R1 Metals-Sed</t>
  </si>
  <si>
    <t>PH2-H-R2 Metals-Sed</t>
  </si>
  <si>
    <t>PH2-H-R1 Metals-Sed</t>
  </si>
  <si>
    <t>PH3-H-R1 Metals-Sed</t>
  </si>
  <si>
    <t>PH3-H-R2 Metals-Sed</t>
  </si>
  <si>
    <t>BW4-H-R1 Metals-Sed</t>
  </si>
  <si>
    <t>BW4-H-R2 Metals-Sed</t>
  </si>
  <si>
    <t>BW5-H-R1 Metals-Sed</t>
  </si>
  <si>
    <t>BW5-H-R2 Metals-Sed</t>
  </si>
  <si>
    <t>BW6-H-R2 Metals-Sed</t>
  </si>
  <si>
    <t>BW6-H-R1 Metals-Sed</t>
  </si>
  <si>
    <r>
      <t xml:space="preserve">   </t>
    </r>
    <r>
      <rPr>
        <b/>
        <sz val="12"/>
        <rFont val="Arial"/>
        <family val="2"/>
      </rPr>
      <t>and poultry manure.</t>
    </r>
  </si>
  <si>
    <t>Reference Manure</t>
  </si>
  <si>
    <t>RM</t>
  </si>
  <si>
    <t>Run #7</t>
  </si>
  <si>
    <t>Run #8</t>
  </si>
  <si>
    <t>Run #9</t>
  </si>
  <si>
    <t>Run #10</t>
  </si>
  <si>
    <t>Run #11</t>
  </si>
  <si>
    <t xml:space="preserve">       expressed as ng/mL. </t>
  </si>
  <si>
    <r>
      <t>a</t>
    </r>
    <r>
      <rPr>
        <sz val="9"/>
        <rFont val="Arial"/>
        <family val="2"/>
      </rPr>
      <t>PACS-1  = National Research Council Canada PACS-1 Marine Sediment Reference Material for Trace Metals</t>
    </r>
  </si>
  <si>
    <t xml:space="preserve">       and other Constituents; National Research Council Canada, Ottawa, Ontario; units ug/g dry wgt.</t>
  </si>
  <si>
    <r>
      <t>b</t>
    </r>
    <r>
      <rPr>
        <sz val="9"/>
        <rFont val="Arial"/>
        <family val="0"/>
      </rPr>
      <t>NIST 2704  = National Institute of Standards and Technology Standard Reference Material 2704: Buffalo River</t>
    </r>
  </si>
  <si>
    <t xml:space="preserve">                            Sediment; NIST, Gaithersburg, MD; units ug/g dry wgt.</t>
  </si>
  <si>
    <t>---</t>
  </si>
  <si>
    <t>98.6 +/- 5.0</t>
  </si>
  <si>
    <t>438 +/- 12</t>
  </si>
  <si>
    <t>23.4 +/- 0.8</t>
  </si>
  <si>
    <r>
      <t>PACS-1</t>
    </r>
    <r>
      <rPr>
        <vertAlign val="superscript"/>
        <sz val="10"/>
        <rFont val="Arial"/>
        <family val="2"/>
      </rPr>
      <t>a</t>
    </r>
  </si>
  <si>
    <r>
      <t>NIST-2704</t>
    </r>
    <r>
      <rPr>
        <vertAlign val="superscript"/>
        <sz val="10"/>
        <rFont val="Arial"/>
        <family val="2"/>
      </rPr>
      <t>b</t>
    </r>
  </si>
  <si>
    <t>48700 +/- 800</t>
  </si>
  <si>
    <t>41100 +/- 1000</t>
  </si>
  <si>
    <t>470 +/- 12</t>
  </si>
  <si>
    <t>452 +/- 16</t>
  </si>
  <si>
    <t>824 +/- 22</t>
  </si>
  <si>
    <t>211 +/- 11</t>
  </si>
  <si>
    <r>
      <t>QCP-MTL</t>
    </r>
    <r>
      <rPr>
        <vertAlign val="superscript"/>
        <sz val="10"/>
        <rFont val="Arial"/>
        <family val="2"/>
      </rPr>
      <t>a</t>
    </r>
  </si>
  <si>
    <t>1125 +/- 11</t>
  </si>
  <si>
    <t>700 +/- 70</t>
  </si>
  <si>
    <t>1875 +/- 19</t>
  </si>
  <si>
    <t>600 +/- 6</t>
  </si>
  <si>
    <t>125 +/- 1</t>
  </si>
  <si>
    <r>
      <t>QCP-TMS</t>
    </r>
    <r>
      <rPr>
        <vertAlign val="superscript"/>
        <sz val="10"/>
        <rFont val="Arial"/>
        <family val="2"/>
      </rPr>
      <t>b</t>
    </r>
  </si>
  <si>
    <t>763 +/- 8</t>
  </si>
  <si>
    <t>325 +/- 3</t>
  </si>
  <si>
    <t>788 +/- 8</t>
  </si>
  <si>
    <t>188 +/- 2</t>
  </si>
  <si>
    <t xml:space="preserve">       NJ.   Concentration results expressed as ng/mL. Solution used as laboratory control sample.</t>
  </si>
  <si>
    <t xml:space="preserve">                            Lakewood, NJ.  Concentration results expressed as ng/mL.  Solution used as laboratory control sample.</t>
  </si>
  <si>
    <r>
      <t>a</t>
    </r>
    <r>
      <rPr>
        <sz val="9"/>
        <rFont val="Arial"/>
        <family val="2"/>
      </rPr>
      <t>QCP-MTL = QC PLUS</t>
    </r>
    <r>
      <rPr>
        <vertAlign val="superscript"/>
        <sz val="9"/>
        <rFont val="Arial"/>
        <family val="2"/>
      </rPr>
      <t>+</t>
    </r>
    <r>
      <rPr>
        <sz val="9"/>
        <rFont val="Arial"/>
        <family val="2"/>
      </rPr>
      <t xml:space="preserve"> Quality Control Staudard: Metals; Cat. No. QCP-MTL; Inorganic Ventures, Inc., Lakewood</t>
    </r>
  </si>
  <si>
    <r>
      <t>b</t>
    </r>
    <r>
      <rPr>
        <sz val="9"/>
        <rFont val="Arial"/>
        <family val="0"/>
      </rPr>
      <t>QCP-TMS  = QC PLUS</t>
    </r>
    <r>
      <rPr>
        <vertAlign val="superscript"/>
        <sz val="9"/>
        <rFont val="Arial"/>
        <family val="2"/>
      </rPr>
      <t>+</t>
    </r>
    <r>
      <rPr>
        <sz val="9"/>
        <rFont val="Arial"/>
        <family val="0"/>
      </rPr>
      <t xml:space="preserve"> Quality Control Standard: Trace Metals; Cat. No. QCP-TMS; Inorganic Ventures, Inc., </t>
    </r>
  </si>
  <si>
    <t>sediment</t>
  </si>
  <si>
    <t>ug/g</t>
  </si>
  <si>
    <t>Wgt.</t>
  </si>
  <si>
    <t xml:space="preserve"> (g)</t>
  </si>
  <si>
    <t>ug</t>
  </si>
  <si>
    <t>21489 - Method</t>
  </si>
  <si>
    <t>sediment - 21489</t>
  </si>
  <si>
    <t>manure - 21496</t>
  </si>
  <si>
    <t>Spk/Bkgd</t>
  </si>
  <si>
    <t>manure</t>
  </si>
  <si>
    <t>21484 - Analytical</t>
  </si>
  <si>
    <t>21497 - Analytical</t>
  </si>
  <si>
    <r>
      <t>b</t>
    </r>
    <r>
      <rPr>
        <sz val="9"/>
        <rFont val="Arial"/>
        <family val="2"/>
      </rPr>
      <t>dilution factor = 5 (1+4); digestates spiked with 3/4 of high-range standard prior to analysis.</t>
    </r>
  </si>
  <si>
    <t>sediment/manure</t>
  </si>
  <si>
    <t xml:space="preserve">     control samples in the ICP-MS quantitative analysis of  water samples.</t>
  </si>
  <si>
    <t xml:space="preserve">     quantitative analysis of  sediment/manure samples.</t>
  </si>
  <si>
    <t xml:space="preserve">       samples throughout the sediment/manure ICP-MS analysis.  Results </t>
  </si>
  <si>
    <t>Se</t>
  </si>
  <si>
    <t>Table 1.  Concentrations (ng/mL) of Fe, Mn, Cu, Zn, As, and Se in water.</t>
  </si>
  <si>
    <t>Conc 1</t>
  </si>
  <si>
    <t>Conc 2</t>
  </si>
  <si>
    <t>Conc</t>
  </si>
  <si>
    <t>BEC SD</t>
  </si>
  <si>
    <t>PSOP</t>
  </si>
  <si>
    <r>
      <t>a</t>
    </r>
    <r>
      <rPr>
        <sz val="9"/>
        <rFont val="Arial"/>
        <family val="2"/>
      </rPr>
      <t xml:space="preserve">BID = Block Initiation Date: a date assigned to each member of a group of samples that will identify the sample as a member of the group or "block." </t>
    </r>
  </si>
  <si>
    <r>
      <t>W/D/L</t>
    </r>
    <r>
      <rPr>
        <vertAlign val="superscript"/>
        <sz val="10"/>
        <rFont val="Arial"/>
        <family val="2"/>
      </rPr>
      <t>b</t>
    </r>
  </si>
  <si>
    <t>SD</t>
  </si>
  <si>
    <t xml:space="preserve">Blk SD </t>
  </si>
  <si>
    <t>Prep. Init.</t>
  </si>
  <si>
    <t>Inst. Init.</t>
  </si>
  <si>
    <t>Ni</t>
  </si>
  <si>
    <t>Cd</t>
  </si>
  <si>
    <t>Pb</t>
  </si>
  <si>
    <r>
      <t>b</t>
    </r>
    <r>
      <rPr>
        <sz val="9"/>
        <rFont val="Arial"/>
        <family val="2"/>
      </rPr>
      <t>W/D/L = state of starting sample: wet (W), dry (D), or liquid (L).</t>
    </r>
  </si>
  <si>
    <r>
      <t xml:space="preserve">           </t>
    </r>
    <r>
      <rPr>
        <sz val="11"/>
        <rFont val="Arial"/>
        <family val="2"/>
      </rPr>
      <t>SD</t>
    </r>
    <r>
      <rPr>
        <vertAlign val="subscript"/>
        <sz val="11"/>
        <rFont val="Arial"/>
        <family val="2"/>
      </rPr>
      <t>s</t>
    </r>
    <r>
      <rPr>
        <vertAlign val="subscript"/>
        <sz val="9"/>
        <rFont val="Arial"/>
        <family val="2"/>
      </rPr>
      <t xml:space="preserve">  </t>
    </r>
    <r>
      <rPr>
        <sz val="9"/>
        <rFont val="Arial"/>
        <family val="2"/>
      </rPr>
      <t>= standard deviation of a low level sample or spiked sample (n = 3).</t>
    </r>
  </si>
  <si>
    <t>Spk</t>
  </si>
  <si>
    <t>Vol.</t>
  </si>
  <si>
    <t>Effec.</t>
  </si>
  <si>
    <t>Bkgd</t>
  </si>
  <si>
    <r>
      <t>Amt</t>
    </r>
    <r>
      <rPr>
        <vertAlign val="superscript"/>
        <sz val="10"/>
        <rFont val="Arial"/>
        <family val="2"/>
      </rPr>
      <t>b</t>
    </r>
  </si>
  <si>
    <t>Spike</t>
  </si>
  <si>
    <r>
      <t>Amt.</t>
    </r>
    <r>
      <rPr>
        <vertAlign val="superscript"/>
        <sz val="10"/>
        <rFont val="Arial"/>
        <family val="2"/>
      </rPr>
      <t>b</t>
    </r>
  </si>
  <si>
    <r>
      <t>Total ug</t>
    </r>
    <r>
      <rPr>
        <vertAlign val="superscript"/>
        <sz val="10"/>
        <rFont val="Arial"/>
        <family val="2"/>
      </rPr>
      <t>c</t>
    </r>
  </si>
  <si>
    <r>
      <t>Spk/Bkdg</t>
    </r>
    <r>
      <rPr>
        <vertAlign val="superscript"/>
        <sz val="10"/>
        <rFont val="Arial"/>
        <family val="2"/>
      </rPr>
      <t>e</t>
    </r>
  </si>
  <si>
    <r>
      <t>% REC</t>
    </r>
    <r>
      <rPr>
        <vertAlign val="superscript"/>
        <sz val="10"/>
        <rFont val="Arial"/>
        <family val="2"/>
      </rPr>
      <t>f</t>
    </r>
  </si>
  <si>
    <t>Form</t>
  </si>
  <si>
    <r>
      <t>e</t>
    </r>
    <r>
      <rPr>
        <sz val="9"/>
        <rFont val="Arial"/>
        <family val="2"/>
      </rPr>
      <t>Spk/Bkgd = the ratio of the spike amount added (column 4) divided by the mean sample background concentration (column 7).</t>
    </r>
  </si>
  <si>
    <r>
      <t>b</t>
    </r>
    <r>
      <rPr>
        <sz val="9"/>
        <rFont val="Arial"/>
        <family val="0"/>
      </rPr>
      <t>Amt ug = the absolute ug amount of the spike in the form listed in column 3 which was added to a sample</t>
    </r>
    <r>
      <rPr>
        <sz val="10"/>
        <rFont val="Arial"/>
        <family val="0"/>
      </rPr>
      <t>.</t>
    </r>
  </si>
  <si>
    <r>
      <t>c</t>
    </r>
    <r>
      <rPr>
        <sz val="9"/>
        <rFont val="Arial"/>
        <family val="0"/>
      </rPr>
      <t xml:space="preserve">Total ug Meas. = the micrograms (ug) of the analyte in the sample spike measured by the instrument (spike + background). </t>
    </r>
  </si>
  <si>
    <r>
      <t>f</t>
    </r>
    <r>
      <rPr>
        <sz val="9"/>
        <rFont val="Arial"/>
        <family val="0"/>
      </rPr>
      <t>%REC = Total   ug Meas. (column 6) - Bkgd.  ug (column 7) divided by the Amt.  ug (column 4) X 100.</t>
    </r>
  </si>
  <si>
    <t xml:space="preserve"> As, Se, and Hg.</t>
  </si>
  <si>
    <t>min</t>
  </si>
  <si>
    <t>max</t>
  </si>
  <si>
    <t>Run</t>
  </si>
  <si>
    <t>Std.</t>
  </si>
  <si>
    <r>
      <t>Vol</t>
    </r>
    <r>
      <rPr>
        <vertAlign val="superscript"/>
        <sz val="10"/>
        <rFont val="Arial"/>
        <family val="2"/>
      </rPr>
      <t>c</t>
    </r>
  </si>
  <si>
    <t>Initial</t>
  </si>
  <si>
    <t># of</t>
  </si>
  <si>
    <r>
      <t>Conc.</t>
    </r>
    <r>
      <rPr>
        <vertAlign val="superscript"/>
        <sz val="10"/>
        <rFont val="Arial"/>
        <family val="2"/>
      </rPr>
      <t>b</t>
    </r>
  </si>
  <si>
    <t>(uL)</t>
  </si>
  <si>
    <t>Abs/Read</t>
  </si>
  <si>
    <r>
      <t>Read</t>
    </r>
    <r>
      <rPr>
        <vertAlign val="superscript"/>
        <sz val="10"/>
        <rFont val="Arial"/>
        <family val="2"/>
      </rPr>
      <t>d</t>
    </r>
  </si>
  <si>
    <t>checks</t>
  </si>
  <si>
    <r>
      <t>SD</t>
    </r>
    <r>
      <rPr>
        <vertAlign val="superscript"/>
        <sz val="10"/>
        <rFont val="Arial"/>
        <family val="2"/>
      </rPr>
      <t>e</t>
    </r>
  </si>
  <si>
    <r>
      <t>%RSD</t>
    </r>
    <r>
      <rPr>
        <vertAlign val="superscript"/>
        <sz val="10"/>
        <rFont val="Arial"/>
        <family val="2"/>
      </rPr>
      <t>f</t>
    </r>
  </si>
  <si>
    <r>
      <t>b</t>
    </r>
    <r>
      <rPr>
        <sz val="9"/>
        <rFont val="Arial"/>
        <family val="2"/>
      </rPr>
      <t>Std. Conc. = units in ppb unless otherwise noted.</t>
    </r>
  </si>
  <si>
    <r>
      <t>c</t>
    </r>
    <r>
      <rPr>
        <sz val="9"/>
        <rFont val="Arial"/>
        <family val="0"/>
      </rPr>
      <t>Vol (uL) = sample loop size for the FIAS 200 in microliters.</t>
    </r>
  </si>
  <si>
    <r>
      <t>d</t>
    </r>
    <r>
      <rPr>
        <sz val="9"/>
        <rFont val="Arial"/>
        <family val="2"/>
      </rPr>
      <t>Mean Read = units are absorbance, concentration, or intensity depending upon instrumentation used.</t>
    </r>
  </si>
  <si>
    <r>
      <t>e</t>
    </r>
    <r>
      <rPr>
        <sz val="9"/>
        <rFont val="Arial"/>
        <family val="2"/>
      </rPr>
      <t>SD = standard deviation.</t>
    </r>
  </si>
  <si>
    <r>
      <t>f</t>
    </r>
    <r>
      <rPr>
        <sz val="9"/>
        <rFont val="Arial"/>
        <family val="2"/>
      </rPr>
      <t>%RSD = percent relative standard deviation.</t>
    </r>
  </si>
  <si>
    <t>Upper</t>
  </si>
  <si>
    <t>Lower</t>
  </si>
  <si>
    <t>Pass/</t>
  </si>
  <si>
    <t>Prep</t>
  </si>
  <si>
    <t>QC #</t>
  </si>
  <si>
    <t>Limit</t>
  </si>
  <si>
    <t>Fail</t>
  </si>
  <si>
    <t>SOP</t>
  </si>
  <si>
    <r>
      <t>ISOP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</si>
  <si>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 xml:space="preserve">BID = Block Initiation Date: a date assigned to each member of a group of samples that will identify the sample as a member of the group or "block."    </t>
    </r>
  </si>
  <si>
    <r>
      <t>b</t>
    </r>
    <r>
      <rPr>
        <sz val="9"/>
        <rFont val="Arial"/>
        <family val="2"/>
      </rPr>
      <t>ISOP = instrumental standard operating procedure.</t>
    </r>
  </si>
  <si>
    <t>&lt; 0.51</t>
  </si>
  <si>
    <t>P.207</t>
  </si>
  <si>
    <t>P.208</t>
  </si>
  <si>
    <t>Ref.</t>
  </si>
  <si>
    <t>Actual</t>
  </si>
  <si>
    <t xml:space="preserve">Meas </t>
  </si>
  <si>
    <t>Meas</t>
  </si>
  <si>
    <t>% Error</t>
  </si>
  <si>
    <t>Oper</t>
  </si>
  <si>
    <t>QCP-MTL</t>
  </si>
  <si>
    <t>+</t>
  </si>
  <si>
    <t>P.255</t>
  </si>
  <si>
    <t>QCP-TMS</t>
  </si>
  <si>
    <t>-</t>
  </si>
  <si>
    <t>SeMETH</t>
  </si>
  <si>
    <t>Se+4</t>
  </si>
  <si>
    <t>(CH3)4AsI</t>
  </si>
  <si>
    <t>As+5</t>
  </si>
  <si>
    <t>Water</t>
  </si>
  <si>
    <t>Std</t>
  </si>
  <si>
    <r>
      <t>Run Date</t>
    </r>
    <r>
      <rPr>
        <vertAlign val="superscript"/>
        <sz val="10"/>
        <rFont val="Arial"/>
        <family val="2"/>
      </rPr>
      <t>a</t>
    </r>
  </si>
  <si>
    <r>
      <t>SD 1</t>
    </r>
    <r>
      <rPr>
        <vertAlign val="superscript"/>
        <sz val="10"/>
        <rFont val="Arial"/>
        <family val="2"/>
      </rPr>
      <t>c</t>
    </r>
  </si>
  <si>
    <t>SD 2</t>
  </si>
  <si>
    <t>SD 3</t>
  </si>
  <si>
    <r>
      <t>a</t>
    </r>
    <r>
      <rPr>
        <sz val="9"/>
        <rFont val="Arial"/>
        <family val="2"/>
      </rPr>
      <t>date of 3rd consecutive day analysis, following which IDL was computed.</t>
    </r>
  </si>
  <si>
    <r>
      <t>b</t>
    </r>
    <r>
      <rPr>
        <sz val="9"/>
        <rFont val="Arial"/>
        <family val="2"/>
      </rPr>
      <t>concentration of low level standard used in analysis, in ppb.</t>
    </r>
  </si>
  <si>
    <r>
      <t>d</t>
    </r>
    <r>
      <rPr>
        <sz val="9"/>
        <rFont val="Arial"/>
        <family val="2"/>
      </rPr>
      <t>IDL = instrument detection limit, computed as 3 times the mean of standard deviations.</t>
    </r>
  </si>
  <si>
    <t>Soln.</t>
  </si>
  <si>
    <t>Soln 1</t>
  </si>
  <si>
    <t>Soln 2</t>
  </si>
  <si>
    <t>Soln 3</t>
  </si>
  <si>
    <t xml:space="preserve">Dil. </t>
  </si>
  <si>
    <t>Mean BEC</t>
  </si>
  <si>
    <t>E.059</t>
  </si>
  <si>
    <t>L</t>
  </si>
  <si>
    <r>
      <t>or Vol</t>
    </r>
    <r>
      <rPr>
        <vertAlign val="superscript"/>
        <sz val="10"/>
        <rFont val="Arial"/>
        <family val="2"/>
      </rPr>
      <t>c</t>
    </r>
  </si>
  <si>
    <r>
      <t>c</t>
    </r>
    <r>
      <rPr>
        <sz val="9"/>
        <rFont val="Arial"/>
        <family val="2"/>
      </rPr>
      <t xml:space="preserve">Sample Wgt. or Vol = weight (g) or Vol (mL) used for BEC calculation. </t>
    </r>
  </si>
  <si>
    <r>
      <t>Fe</t>
    </r>
    <r>
      <rPr>
        <vertAlign val="superscript"/>
        <sz val="10"/>
        <rFont val="Arial"/>
        <family val="2"/>
      </rPr>
      <t>a</t>
    </r>
  </si>
  <si>
    <r>
      <t>Mn</t>
    </r>
    <r>
      <rPr>
        <vertAlign val="superscript"/>
        <sz val="10"/>
        <rFont val="Arial"/>
        <family val="2"/>
      </rPr>
      <t>a</t>
    </r>
  </si>
  <si>
    <r>
      <t>Cu</t>
    </r>
    <r>
      <rPr>
        <vertAlign val="superscript"/>
        <sz val="10"/>
        <rFont val="Arial"/>
        <family val="2"/>
      </rPr>
      <t>a</t>
    </r>
  </si>
  <si>
    <r>
      <t>Zn</t>
    </r>
    <r>
      <rPr>
        <vertAlign val="superscript"/>
        <sz val="10"/>
        <rFont val="Arial"/>
        <family val="2"/>
      </rPr>
      <t>a</t>
    </r>
  </si>
  <si>
    <r>
      <t>As</t>
    </r>
    <r>
      <rPr>
        <vertAlign val="superscript"/>
        <sz val="10"/>
        <rFont val="Arial"/>
        <family val="2"/>
      </rPr>
      <t>b</t>
    </r>
  </si>
  <si>
    <r>
      <t>Se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</si>
  <si>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>determined by ICP-MS.</t>
    </r>
  </si>
  <si>
    <r>
      <t>b</t>
    </r>
    <r>
      <rPr>
        <sz val="9"/>
        <rFont val="Arial"/>
        <family val="2"/>
      </rPr>
      <t>determined by flow injection hydride generation atomic absorption spectroscopy.</t>
    </r>
  </si>
  <si>
    <t xml:space="preserve"> &lt; 1.3</t>
  </si>
  <si>
    <t xml:space="preserve"> &lt; 0.16</t>
  </si>
  <si>
    <t xml:space="preserve">NRCC PACS-1 </t>
  </si>
  <si>
    <t>P.256</t>
  </si>
  <si>
    <t>NIST 2704</t>
  </si>
  <si>
    <t>D</t>
  </si>
  <si>
    <t>Li</t>
  </si>
  <si>
    <t>Be</t>
  </si>
  <si>
    <t>Na</t>
  </si>
  <si>
    <t>Mg</t>
  </si>
  <si>
    <t>Al</t>
  </si>
  <si>
    <t>K</t>
  </si>
  <si>
    <t>Ca</t>
  </si>
  <si>
    <t>Ti</t>
  </si>
  <si>
    <t>V</t>
  </si>
  <si>
    <t>Cr</t>
  </si>
  <si>
    <t>Co</t>
  </si>
  <si>
    <t>Ga</t>
  </si>
  <si>
    <t>Rb</t>
  </si>
  <si>
    <t>Sr</t>
  </si>
  <si>
    <t>Y</t>
  </si>
  <si>
    <t>Zr</t>
  </si>
  <si>
    <t>Nb</t>
  </si>
  <si>
    <t>Mo</t>
  </si>
  <si>
    <t>Ru</t>
  </si>
  <si>
    <t>Pd</t>
  </si>
  <si>
    <t>Ag</t>
  </si>
  <si>
    <t>In</t>
  </si>
  <si>
    <t>Sn</t>
  </si>
  <si>
    <t>Sb</t>
  </si>
  <si>
    <t>Te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</si>
  <si>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</si>
  <si>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</si>
  <si>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</si>
  <si>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</si>
  <si>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</si>
  <si>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</si>
  <si>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</si>
  <si>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</si>
  <si>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</si>
  <si>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</si>
  <si>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</si>
  <si>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</si>
  <si>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</si>
  <si>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</si>
  <si>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</si>
  <si>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</si>
  <si>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</si>
  <si>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</si>
  <si>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</si>
  <si>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</si>
  <si>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</si>
  <si>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</si>
  <si>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</si>
  <si>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</si>
  <si>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Tl</t>
  </si>
  <si>
    <t>Bi</t>
  </si>
  <si>
    <t>U</t>
  </si>
  <si>
    <t xml:space="preserve"> &lt; 1</t>
  </si>
  <si>
    <t xml:space="preserve"> &lt; 0.1</t>
  </si>
  <si>
    <t xml:space="preserve">  noted.</t>
  </si>
  <si>
    <t>% RSD</t>
  </si>
  <si>
    <r>
      <t>Na</t>
    </r>
    <r>
      <rPr>
        <vertAlign val="superscript"/>
        <sz val="10"/>
        <rFont val="Arial"/>
        <family val="2"/>
      </rPr>
      <t>b</t>
    </r>
  </si>
  <si>
    <r>
      <t>Mg</t>
    </r>
    <r>
      <rPr>
        <vertAlign val="superscript"/>
        <sz val="10"/>
        <rFont val="Arial"/>
        <family val="2"/>
      </rPr>
      <t>b</t>
    </r>
  </si>
  <si>
    <r>
      <t>K</t>
    </r>
    <r>
      <rPr>
        <vertAlign val="superscript"/>
        <sz val="10"/>
        <rFont val="Arial"/>
        <family val="2"/>
      </rPr>
      <t>b</t>
    </r>
  </si>
  <si>
    <r>
      <t>Ca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</si>
  <si>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>High Purity Trace Metals in Drinking Water, Cat # CRM-TMDW, Charleston, SC.; Pr, Tb, Tm, Ta, and Au</t>
    </r>
  </si>
  <si>
    <r>
      <t xml:space="preserve">  </t>
    </r>
    <r>
      <rPr>
        <sz val="9"/>
        <rFont val="Arial"/>
        <family val="2"/>
      </rPr>
      <t>manually added to represent rare earth region of the mass spectral range.</t>
    </r>
  </si>
  <si>
    <r>
      <t>b</t>
    </r>
    <r>
      <rPr>
        <sz val="9"/>
        <rFont val="Arial"/>
        <family val="2"/>
      </rPr>
      <t>concentrations are ppm (ug/mL)</t>
    </r>
  </si>
  <si>
    <r>
      <t>a</t>
    </r>
    <r>
      <rPr>
        <sz val="9"/>
        <rFont val="Arial"/>
        <family val="2"/>
      </rPr>
      <t xml:space="preserve">SPEX Claritas PPT Instrument Check Standards 1 (CL-ICS-1), 3 (CL-ICL-1), and 5 (CL-ICL-5); </t>
    </r>
  </si>
  <si>
    <r>
      <t xml:space="preserve">  </t>
    </r>
    <r>
      <rPr>
        <sz val="9"/>
        <rFont val="Arial"/>
        <family val="2"/>
      </rPr>
      <t>SPEX CertiPrep, Inc., Metuchen, NJ; units ng/mL.</t>
    </r>
  </si>
  <si>
    <r>
      <t>b</t>
    </r>
    <r>
      <rPr>
        <sz val="9"/>
        <rFont val="Arial"/>
        <family val="2"/>
      </rPr>
      <t>SPEX Custom Multi-Element Standards XCERCMO-1 and XCERCMO-2; SPEX Certiprep,</t>
    </r>
  </si>
  <si>
    <r>
      <t xml:space="preserve"> </t>
    </r>
    <r>
      <rPr>
        <sz val="9"/>
        <rFont val="Arial"/>
        <family val="2"/>
      </rPr>
      <t xml:space="preserve"> Inc., Metuchen, NJ; units ng/mL.</t>
    </r>
  </si>
  <si>
    <t>I</t>
  </si>
  <si>
    <t>%</t>
  </si>
  <si>
    <t>Ele</t>
  </si>
  <si>
    <t>RSD</t>
  </si>
  <si>
    <t>Rh</t>
  </si>
  <si>
    <t>Hg</t>
  </si>
  <si>
    <t>Th</t>
  </si>
  <si>
    <t xml:space="preserve">Table 3.  Concentrations (ug/g dry wgt) of total recoverable </t>
  </si>
  <si>
    <t xml:space="preserve">     elements in manure from as determined by  semi-  </t>
  </si>
  <si>
    <t xml:space="preserve">     quantitative scan.</t>
  </si>
  <si>
    <t>Manure</t>
  </si>
  <si>
    <t>Sample #1</t>
  </si>
  <si>
    <t>Sample #2</t>
  </si>
  <si>
    <t>Sample #3</t>
  </si>
  <si>
    <t>Chunks &amp; Fines</t>
  </si>
  <si>
    <t>End of Pile</t>
  </si>
  <si>
    <t>Fines</t>
  </si>
  <si>
    <t>#1</t>
  </si>
  <si>
    <t>#2</t>
  </si>
  <si>
    <t>#3</t>
  </si>
  <si>
    <t>#4</t>
  </si>
  <si>
    <t>#5</t>
  </si>
  <si>
    <t>#6</t>
  </si>
  <si>
    <t>#7</t>
  </si>
  <si>
    <t>#8</t>
  </si>
  <si>
    <t>Pre-Manure</t>
  </si>
  <si>
    <t>ug/g dry</t>
  </si>
  <si>
    <t>Ref Pond - Manure</t>
  </si>
  <si>
    <t>Farm Pond - Pre Manure</t>
  </si>
  <si>
    <r>
      <t>Hg</t>
    </r>
    <r>
      <rPr>
        <vertAlign val="superscript"/>
        <sz val="10"/>
        <rFont val="Arial"/>
        <family val="2"/>
      </rPr>
      <t>a</t>
    </r>
  </si>
  <si>
    <r>
      <t xml:space="preserve">   </t>
    </r>
    <r>
      <rPr>
        <b/>
        <sz val="12"/>
        <rFont val="Arial"/>
        <family val="2"/>
      </rPr>
      <t>from the Delmarva Peninsula.</t>
    </r>
  </si>
  <si>
    <r>
      <t>a</t>
    </r>
    <r>
      <rPr>
        <sz val="9"/>
        <rFont val="Arial"/>
        <family val="2"/>
      </rPr>
      <t>determined by flow injection cold vapor atomic absorption spectroscopy.</t>
    </r>
  </si>
  <si>
    <t>Table 4.  Concentrations (ug/g dry wgt) of Hg,  As, and Se in fish fillets collected</t>
  </si>
  <si>
    <t>P-CA 101</t>
  </si>
  <si>
    <t>P-CA 102</t>
  </si>
  <si>
    <t>P-CA 103</t>
  </si>
  <si>
    <t>P-CA 104</t>
  </si>
  <si>
    <t>P-CA 105</t>
  </si>
  <si>
    <t>P-CA 106</t>
  </si>
  <si>
    <t>P-CA 107</t>
  </si>
  <si>
    <t>P-CA 108</t>
  </si>
  <si>
    <t>P-CA 109</t>
  </si>
  <si>
    <t>P-CA 110</t>
  </si>
  <si>
    <t>P-CA 111</t>
  </si>
  <si>
    <t>P-LM 101</t>
  </si>
  <si>
    <t>P-LM 102</t>
  </si>
  <si>
    <t>P-LM 103</t>
  </si>
  <si>
    <t>P-LM 104</t>
  </si>
  <si>
    <t>P-CA 201</t>
  </si>
  <si>
    <t>P-CA 202</t>
  </si>
  <si>
    <t>P-CA 203</t>
  </si>
  <si>
    <t>P-CA 204</t>
  </si>
  <si>
    <t>P-CA 205</t>
  </si>
  <si>
    <t>P-CA 206</t>
  </si>
  <si>
    <t>P-LM 201</t>
  </si>
  <si>
    <t>P-BB 201</t>
  </si>
  <si>
    <t>P-BB 202</t>
  </si>
  <si>
    <t>P-CA 301</t>
  </si>
  <si>
    <t>P-CA 302</t>
  </si>
  <si>
    <t>P-CA 303</t>
  </si>
  <si>
    <t>P-CA 304</t>
  </si>
  <si>
    <t>P-CA 305</t>
  </si>
  <si>
    <t>P-CA 306</t>
  </si>
  <si>
    <t>P-CA 307</t>
  </si>
  <si>
    <t>P-CA 308</t>
  </si>
  <si>
    <t>P-CA 309</t>
  </si>
  <si>
    <t>P-CA 310</t>
  </si>
  <si>
    <t>P-BB 401</t>
  </si>
  <si>
    <t>P-BB 402</t>
  </si>
  <si>
    <t>P-BB 403</t>
  </si>
  <si>
    <t>P-CA 501</t>
  </si>
  <si>
    <t>P-CA 502</t>
  </si>
  <si>
    <t>P-CA 503</t>
  </si>
  <si>
    <t>P-CA 504</t>
  </si>
  <si>
    <t>P-CA 505</t>
  </si>
  <si>
    <t>P-CA 506</t>
  </si>
  <si>
    <t>P-CA 507</t>
  </si>
  <si>
    <t>P-BB 501</t>
  </si>
  <si>
    <t>P-BB 502</t>
  </si>
  <si>
    <t>P-BB 503</t>
  </si>
  <si>
    <t>P-BB 504</t>
  </si>
  <si>
    <t>P-BB 505</t>
  </si>
  <si>
    <t>P-BB 506</t>
  </si>
  <si>
    <t>P-BB 507</t>
  </si>
  <si>
    <t>P-BB 511</t>
  </si>
  <si>
    <t>P-CA 311</t>
  </si>
  <si>
    <t>P-CA 601</t>
  </si>
  <si>
    <t>Moisture</t>
  </si>
  <si>
    <t xml:space="preserve"> &lt; 0.02</t>
  </si>
  <si>
    <t xml:space="preserve"> &lt; 0.05</t>
  </si>
  <si>
    <t>Common Carp</t>
  </si>
  <si>
    <t xml:space="preserve">Largemouth Bass   </t>
  </si>
  <si>
    <t>Brown Bullhead</t>
  </si>
  <si>
    <t>Common Name</t>
  </si>
  <si>
    <t>Species</t>
  </si>
  <si>
    <t>P.198</t>
  </si>
  <si>
    <t>P.510e</t>
  </si>
  <si>
    <t>NRCC  DORM-2</t>
  </si>
  <si>
    <t>Fillet (Dogfish)</t>
  </si>
  <si>
    <t>CERC Striped Bass</t>
  </si>
  <si>
    <t>Sediment (Marine)</t>
  </si>
  <si>
    <t>Sediment (River)</t>
  </si>
  <si>
    <t>Wholebody Fish</t>
  </si>
  <si>
    <t>Sediment</t>
  </si>
  <si>
    <t>Fish Fillet</t>
  </si>
  <si>
    <t>CH3HgCl</t>
  </si>
  <si>
    <t>FISH</t>
  </si>
  <si>
    <t>Hg+2</t>
  </si>
  <si>
    <t>Se+6</t>
  </si>
  <si>
    <t>Fish</t>
  </si>
  <si>
    <t>fish fillet</t>
  </si>
  <si>
    <t>fish blank</t>
  </si>
  <si>
    <t>P.510h</t>
  </si>
  <si>
    <t>C4.95</t>
  </si>
  <si>
    <t>a. Sediment</t>
  </si>
  <si>
    <t>b.  Poultry Manure</t>
  </si>
  <si>
    <t xml:space="preserve"> #1 - Fines Manure</t>
  </si>
  <si>
    <t xml:space="preserve"> #2 - Chunks+Fines Manure</t>
  </si>
  <si>
    <t>#3 - End of Pile Manure</t>
  </si>
  <si>
    <t xml:space="preserve">     quantitative scan….(con'td)…..</t>
  </si>
  <si>
    <t>Pond</t>
  </si>
  <si>
    <r>
      <t xml:space="preserve">   </t>
    </r>
    <r>
      <rPr>
        <b/>
        <sz val="12"/>
        <rFont val="Arial"/>
        <family val="2"/>
      </rPr>
      <t>from the Delmarva Peninsula……(cont'd)…..</t>
    </r>
  </si>
  <si>
    <t xml:space="preserve"> Largemouth Bass    </t>
  </si>
  <si>
    <t xml:space="preserve">   Largemouth Bass      </t>
  </si>
  <si>
    <r>
      <t>1.39</t>
    </r>
    <r>
      <rPr>
        <vertAlign val="superscript"/>
        <sz val="10"/>
        <rFont val="Arial"/>
        <family val="2"/>
      </rPr>
      <t>c</t>
    </r>
  </si>
  <si>
    <t xml:space="preserve">     laboratory control samples in the ICP-MS quantitative analysis of  </t>
  </si>
  <si>
    <t xml:space="preserve">     water samples.</t>
  </si>
  <si>
    <t>Table 6.    Concentrations of elements in a continuing calibration blank (CCB) and</t>
  </si>
  <si>
    <t xml:space="preserve">      during  Hg, As, and Se analysis.</t>
  </si>
  <si>
    <t xml:space="preserve">Table 9.   Percent relative standard deviation from repeated analysis of  Trace </t>
  </si>
  <si>
    <t xml:space="preserve">    determined by atomic absorption techniques.</t>
  </si>
  <si>
    <t>Cert.</t>
  </si>
  <si>
    <t xml:space="preserve"> Element</t>
  </si>
  <si>
    <t>(0.023)</t>
  </si>
  <si>
    <t>x</t>
  </si>
  <si>
    <r>
      <t>a.  CERC Striped Bass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</si>
  <si>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9"/>
        <rFont val="Arial"/>
        <family val="2"/>
      </rPr>
      <t>CERC Striped Bass = Columbia Environmental Research Center Wholebody Striped Bass</t>
    </r>
  </si>
  <si>
    <r>
      <t xml:space="preserve">    </t>
    </r>
    <r>
      <rPr>
        <sz val="9"/>
        <rFont val="Arial"/>
        <family val="2"/>
      </rPr>
      <t>Research Material.</t>
    </r>
    <r>
      <rPr>
        <sz val="10"/>
        <rFont val="Arial"/>
        <family val="0"/>
      </rPr>
      <t xml:space="preserve">              </t>
    </r>
  </si>
  <si>
    <r>
      <t xml:space="preserve">   </t>
    </r>
    <r>
      <rPr>
        <sz val="9"/>
        <rFont val="Arial"/>
        <family val="2"/>
      </rPr>
      <t xml:space="preserve">Reference Material for Trace Metals.  </t>
    </r>
  </si>
  <si>
    <r>
      <t>b</t>
    </r>
    <r>
      <rPr>
        <sz val="9"/>
        <rFont val="Arial"/>
        <family val="2"/>
      </rPr>
      <t>NRCC DORM-2 = National Research Council Canada DORM-2 Dogfish Muscle Certified</t>
    </r>
  </si>
  <si>
    <r>
      <t xml:space="preserve">      </t>
    </r>
    <r>
      <rPr>
        <sz val="9"/>
        <rFont val="Arial"/>
        <family val="2"/>
      </rPr>
      <t>Sediment.</t>
    </r>
  </si>
  <si>
    <r>
      <t>c</t>
    </r>
    <r>
      <rPr>
        <sz val="9"/>
        <rFont val="Arial"/>
        <family val="2"/>
      </rPr>
      <t>QCP-MTL = QC Plus</t>
    </r>
    <r>
      <rPr>
        <vertAlign val="superscript"/>
        <sz val="9"/>
        <rFont val="Arial"/>
        <family val="2"/>
      </rPr>
      <t>+</t>
    </r>
    <r>
      <rPr>
        <sz val="9"/>
        <rFont val="Arial"/>
        <family val="2"/>
      </rPr>
      <t xml:space="preserve"> Trace Metals Quality Control Standard, Cat# QCP-MTL (Inorganic Ventures, Inc., Lakewood, NJ); results expressed as ng/mL..</t>
    </r>
  </si>
  <si>
    <r>
      <t>d</t>
    </r>
    <r>
      <rPr>
        <sz val="9"/>
        <rFont val="Arial"/>
        <family val="2"/>
      </rPr>
      <t>QCP-TMS = QC Plus</t>
    </r>
    <r>
      <rPr>
        <vertAlign val="superscript"/>
        <sz val="9"/>
        <rFont val="Arial"/>
        <family val="2"/>
      </rPr>
      <t>+</t>
    </r>
    <r>
      <rPr>
        <sz val="9"/>
        <rFont val="Arial"/>
        <family val="2"/>
      </rPr>
      <t xml:space="preserve"> Trace Metals Quality Control Standard, Cat# QCP-TMS (Inorganic Ventures, Inc., Lakewood, NJ); results expressed as ng/mL..</t>
    </r>
  </si>
  <si>
    <r>
      <t>e</t>
    </r>
    <r>
      <rPr>
        <sz val="9"/>
        <rFont val="Arial"/>
        <family val="2"/>
      </rPr>
      <t>NRCC PACS-1 = National Research Center Canada PACS-1 Marine Sediment Reference Material.</t>
    </r>
  </si>
  <si>
    <r>
      <t>f</t>
    </r>
    <r>
      <rPr>
        <sz val="9"/>
        <rFont val="Arial"/>
        <family val="2"/>
      </rPr>
      <t>NIST 2704 = National Institute of Standards and Technology Standard Reference Material 2704 Buffalo River Sediment; ug/g dry weight.</t>
    </r>
  </si>
  <si>
    <r>
      <t>QCP-MTL</t>
    </r>
    <r>
      <rPr>
        <vertAlign val="superscript"/>
        <sz val="10"/>
        <rFont val="Arial"/>
        <family val="2"/>
      </rPr>
      <t>c</t>
    </r>
  </si>
  <si>
    <r>
      <t>QCP-TMS</t>
    </r>
    <r>
      <rPr>
        <vertAlign val="superscript"/>
        <sz val="10"/>
        <rFont val="Arial"/>
        <family val="2"/>
      </rPr>
      <t>d</t>
    </r>
  </si>
  <si>
    <r>
      <t>NRCC PACS-1</t>
    </r>
    <r>
      <rPr>
        <vertAlign val="superscript"/>
        <sz val="10"/>
        <rFont val="Arial"/>
        <family val="2"/>
      </rPr>
      <t xml:space="preserve">e </t>
    </r>
  </si>
  <si>
    <r>
      <t>NIST 2704</t>
    </r>
    <r>
      <rPr>
        <vertAlign val="superscript"/>
        <sz val="10"/>
        <rFont val="Arial"/>
        <family val="2"/>
      </rPr>
      <t>f</t>
    </r>
  </si>
  <si>
    <r>
      <t>CERC Striped Bass</t>
    </r>
    <r>
      <rPr>
        <vertAlign val="superscript"/>
        <sz val="10"/>
        <rFont val="Arial"/>
        <family val="2"/>
      </rPr>
      <t>g</t>
    </r>
  </si>
  <si>
    <r>
      <t xml:space="preserve">    </t>
    </r>
    <r>
      <rPr>
        <sz val="10"/>
        <rFont val="Arial"/>
        <family val="0"/>
      </rPr>
      <t xml:space="preserve">            </t>
    </r>
  </si>
  <si>
    <r>
      <t>g</t>
    </r>
    <r>
      <rPr>
        <sz val="9"/>
        <rFont val="Arial"/>
        <family val="2"/>
      </rPr>
      <t xml:space="preserve">CERC Striped Bass = Columbia Environmental Research Center Wholebody Striped Bass Research Material.  </t>
    </r>
  </si>
  <si>
    <t xml:space="preserve">Initial </t>
  </si>
  <si>
    <t>End</t>
  </si>
  <si>
    <t>IS</t>
  </si>
  <si>
    <t>Intensity</t>
  </si>
  <si>
    <t>Change</t>
  </si>
  <si>
    <t>poultry</t>
  </si>
  <si>
    <t>fish</t>
  </si>
  <si>
    <t xml:space="preserve"> &lt; 10</t>
  </si>
  <si>
    <r>
      <t>Na</t>
    </r>
    <r>
      <rPr>
        <vertAlign val="superscript"/>
        <sz val="10"/>
        <rFont val="Arial"/>
        <family val="2"/>
      </rPr>
      <t>a</t>
    </r>
  </si>
  <si>
    <r>
      <t>Mg</t>
    </r>
    <r>
      <rPr>
        <vertAlign val="superscript"/>
        <sz val="10"/>
        <rFont val="Arial"/>
        <family val="2"/>
      </rPr>
      <t>a</t>
    </r>
  </si>
  <si>
    <r>
      <t>K</t>
    </r>
    <r>
      <rPr>
        <vertAlign val="superscript"/>
        <sz val="10"/>
        <rFont val="Arial"/>
        <family val="2"/>
      </rPr>
      <t>a</t>
    </r>
  </si>
  <si>
    <r>
      <t>Ca</t>
    </r>
    <r>
      <rPr>
        <vertAlign val="superscript"/>
        <sz val="10"/>
        <rFont val="Arial"/>
        <family val="2"/>
      </rPr>
      <t>a</t>
    </r>
  </si>
  <si>
    <t xml:space="preserve">    semi-quantitative scan.  </t>
  </si>
  <si>
    <t>Carp</t>
  </si>
  <si>
    <t>Table 5.  Concentrations (ug/g dry wgt) of elements in fish fillets from the Delmarva Peninsula determined by ICP-MS</t>
  </si>
  <si>
    <t xml:space="preserve">    semi-quantitative scan…..(cont'd)…..</t>
  </si>
  <si>
    <t>Bullhead</t>
  </si>
  <si>
    <t>Bass</t>
  </si>
  <si>
    <t>Table 7.    Concentrations of elements in a continuing calibration blank (CCB) and</t>
  </si>
  <si>
    <t>Table 8.   Performance of reference solutions used for instrument calibration</t>
  </si>
  <si>
    <t xml:space="preserve">Table 10.   Percent relative standard deviation from repeated analysis of  Trace </t>
  </si>
  <si>
    <r>
      <t>Table 11.  Recovery of elements from  laboratory control samples</t>
    </r>
    <r>
      <rPr>
        <b/>
        <vertAlign val="superscript"/>
        <sz val="12"/>
        <rFont val="Arial"/>
        <family val="2"/>
      </rPr>
      <t>a,b</t>
    </r>
  </si>
  <si>
    <t>Table 12.     Recoveries of elements from reference solutions used as laboratory</t>
  </si>
  <si>
    <t>Table 13.     Recoveries of elements from digested reference solutions in the ICP-MS</t>
  </si>
  <si>
    <t xml:space="preserve">Table 14.     Recoveries of elements from digested reference solutions used as </t>
  </si>
  <si>
    <t xml:space="preserve">Table 15.     Recoveries of elements from digested reference sediment materials </t>
  </si>
  <si>
    <t xml:space="preserve">Table 16.   Concentrations of As and Se in reference materials (ug/g) and solutions (ng/mL).   </t>
  </si>
  <si>
    <t xml:space="preserve">Table 17.   Recoveries of elements from digested reference tissue materials </t>
  </si>
  <si>
    <t>Table 18.  Percent change in internal standards from beginning to end of</t>
  </si>
  <si>
    <t>Table 19.  Instrumental precision within an analytical "run" for Hg, As, and Se</t>
  </si>
  <si>
    <t>#9</t>
  </si>
  <si>
    <t>a. Blank Spike</t>
  </si>
  <si>
    <t>Total</t>
  </si>
  <si>
    <t>Conc (ug/g)</t>
  </si>
  <si>
    <t>Ratio</t>
  </si>
  <si>
    <t>Recovery</t>
  </si>
  <si>
    <t>¥</t>
  </si>
  <si>
    <t>b.  CERC# 22024 low spike</t>
  </si>
  <si>
    <t>c.  CERC# 22024 high spike</t>
  </si>
  <si>
    <t>a. CERC# 22040 low spike</t>
  </si>
  <si>
    <t>b.  CERC# 22040 high spike</t>
  </si>
  <si>
    <t>c. CERC# 22066 low spike</t>
  </si>
  <si>
    <t>d. CERC# 22066 high spike</t>
  </si>
  <si>
    <t>BEC</t>
  </si>
  <si>
    <t xml:space="preserve">  noted…..(cont'd)……</t>
  </si>
  <si>
    <t xml:space="preserve">  noted……(cont'd)…….</t>
  </si>
  <si>
    <t>Table 20.  Relative percent difference for  duplicate analysis of water digestates by ICP-MS.</t>
  </si>
  <si>
    <t>Table 21.  Relative percent difference for  duplicate analysis of sediment/manure digestates by ICP-MS.</t>
  </si>
  <si>
    <t>Table 22.  Percent relative standard deviation from triplicate digestion and ICP-MS analysis of water samples.</t>
  </si>
  <si>
    <t>Table 23.  Percent relative standard deviation from triplicate digestion and ICP-MS analysis of a sediment and manure sample.</t>
  </si>
  <si>
    <t xml:space="preserve">Table 25.  Percent relative standard deviation in elemental concentrations (ug/g) from a  triplicate manure sample </t>
  </si>
  <si>
    <t xml:space="preserve">Table 26.  Percent relative standard deviation in elemental concentrations (ug/g) from a  triplicate fish fillet sample </t>
  </si>
  <si>
    <t xml:space="preserve">Table 27.  Percent relative standard deviation in elemental concentrations (ug/g) from a  triplicate fish fillet sample </t>
  </si>
  <si>
    <t xml:space="preserve">Table 28.  Percent relative standard deviation in elemental concentrations (ug/g) from a  triplicate fish fillet sample </t>
  </si>
  <si>
    <t>Table 29 .     Percent recovery of elements spiked in a pre-digestion blank and water samples analyzed by ICP-MS.</t>
  </si>
  <si>
    <t>Table 30 .     Percent recovery of elements spiked in pre-digestion water samples analyzed by ICP-MS.</t>
  </si>
  <si>
    <t>Table 31 .     Percent recovery of elements spiked in a pre-digestion blank and sediment samples analyzed by ICP-MS.</t>
  </si>
  <si>
    <t>Table 39.  Interference check of the water matrix using dilution percent</t>
  </si>
  <si>
    <t xml:space="preserve">Table 40.  Interference check of sediment and manure matrices using </t>
  </si>
  <si>
    <r>
      <t>Table 41.  Recovery of elements from an interference check solution</t>
    </r>
    <r>
      <rPr>
        <b/>
        <vertAlign val="superscript"/>
        <sz val="12"/>
        <rFont val="Arial"/>
        <family val="2"/>
      </rPr>
      <t xml:space="preserve">a </t>
    </r>
  </si>
  <si>
    <t>Table 42.   Blank equivalent concentrations (BEC) of  Hg, As, and Se  for procedural blank solutions</t>
  </si>
  <si>
    <t xml:space="preserve">     digested and analyzed as part of a sample group or "block."</t>
  </si>
  <si>
    <t xml:space="preserve">Table 43.  Blank equivalent concentrations (BECs, ug/g) of elements in blanks </t>
  </si>
  <si>
    <t xml:space="preserve">Table 44.  Blank equivalent concentrations (BECs, ug/g) of elements in blanks </t>
  </si>
  <si>
    <t>Table 45.   Instrument detection limits for Hg, As, and Se.</t>
  </si>
  <si>
    <t xml:space="preserve">Table 46.  Method detection limits for Hg, As,  and Se. </t>
  </si>
  <si>
    <t xml:space="preserve">     elements in poultry manure determined by  semi-  </t>
  </si>
  <si>
    <t xml:space="preserve">       samples throughout the water ICP-MS analysis.  Results expressed </t>
  </si>
  <si>
    <t xml:space="preserve">       as ng/mL.</t>
  </si>
  <si>
    <r>
      <t xml:space="preserve">  </t>
    </r>
    <r>
      <rPr>
        <sz val="9"/>
        <rFont val="Arial"/>
        <family val="2"/>
      </rPr>
      <t>ICVS = 225ppb for Fe and Zn, 25ppb for Mn, Cu, and As.</t>
    </r>
  </si>
  <si>
    <r>
      <t>SPEX CALB</t>
    </r>
    <r>
      <rPr>
        <vertAlign val="superscript"/>
        <sz val="10"/>
        <rFont val="Arial"/>
        <family val="2"/>
      </rPr>
      <t>c</t>
    </r>
  </si>
  <si>
    <r>
      <t>SPEX CALB</t>
    </r>
    <r>
      <rPr>
        <vertAlign val="superscript"/>
        <sz val="10"/>
        <rFont val="Arial"/>
        <family val="2"/>
      </rPr>
      <t>d</t>
    </r>
  </si>
  <si>
    <r>
      <t>SPEX CALB</t>
    </r>
    <r>
      <rPr>
        <vertAlign val="superscript"/>
        <sz val="10"/>
        <rFont val="Arial"/>
        <family val="2"/>
      </rPr>
      <t>e</t>
    </r>
  </si>
  <si>
    <r>
      <t>c</t>
    </r>
    <r>
      <rPr>
        <sz val="9"/>
        <rFont val="Arial"/>
        <family val="2"/>
      </rPr>
      <t>Spex Claritas PPT, Cat No. CLSe2-2Y; Spex CertiPrep, Metuchen, NJ.</t>
    </r>
  </si>
  <si>
    <r>
      <t>d</t>
    </r>
    <r>
      <rPr>
        <sz val="9"/>
        <rFont val="Arial"/>
        <family val="2"/>
      </rPr>
      <t>Spex Claritas PPT, Cat No. CL1-56As; Spex CertiPrep, Metuchen, NJ.</t>
    </r>
  </si>
  <si>
    <r>
      <t>e</t>
    </r>
    <r>
      <rPr>
        <sz val="9"/>
        <rFont val="Arial"/>
        <family val="2"/>
      </rPr>
      <t>Spex Claritas PPT, Cat No. CL1-49Hg; Spex CertiPrep, Metuchen, NJ.</t>
    </r>
  </si>
  <si>
    <r>
      <t xml:space="preserve">  Metals  in Drinking Water Standard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>during the ICP-MS semi-quantitative analysis</t>
    </r>
  </si>
  <si>
    <t xml:space="preserve">  of manure digestates.  Results expressed in ng/mL unless otherwise</t>
  </si>
  <si>
    <t xml:space="preserve">  of fish fillet digestates.  Results expressed in ng/mL unless otherwise</t>
  </si>
  <si>
    <t xml:space="preserve">      with ICP-MS semi-quantitative analysis of  manure and fish.</t>
  </si>
  <si>
    <r>
      <t>a. Spec Mix 1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- Manure analysis</t>
    </r>
  </si>
  <si>
    <r>
      <t>c. Spec Mix 1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- Fish analysis</t>
    </r>
  </si>
  <si>
    <r>
      <t>b. Spex Mix 2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- Manure analysis</t>
    </r>
  </si>
  <si>
    <r>
      <t>d. Spex Mix 2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- Fish analysis</t>
    </r>
  </si>
  <si>
    <t xml:space="preserve">      determined by ICP-MS quantitative analysis of sediment and manure </t>
  </si>
  <si>
    <t xml:space="preserve">      samples.</t>
  </si>
  <si>
    <t xml:space="preserve">    determined by ICP-MS semi-quantitative analysis of fish samples.</t>
  </si>
  <si>
    <t xml:space="preserve">     ICP-MS semi-quantitative analyses.</t>
  </si>
  <si>
    <r>
      <t>f</t>
    </r>
    <r>
      <rPr>
        <sz val="9"/>
        <rFont val="Arial"/>
        <family val="2"/>
      </rPr>
      <t>%RSD invalid due to one or more concentrations being &lt; method detection limit (see Table 47).</t>
    </r>
  </si>
  <si>
    <t xml:space="preserve">Table 24.  Percent relative standard deviation from triplicate digestion and analysis of  samples for </t>
  </si>
  <si>
    <r>
      <t>MDL</t>
    </r>
    <r>
      <rPr>
        <vertAlign val="superscript"/>
        <sz val="10"/>
        <rFont val="Arial"/>
        <family val="2"/>
      </rPr>
      <t>c</t>
    </r>
  </si>
  <si>
    <r>
      <t>c</t>
    </r>
    <r>
      <rPr>
        <sz val="9"/>
        <rFont val="Arial"/>
        <family val="2"/>
      </rPr>
      <t>MDL = method limit of detection, computed as</t>
    </r>
    <r>
      <rPr>
        <sz val="11"/>
        <rFont val="Arial"/>
        <family val="2"/>
      </rPr>
      <t xml:space="preserve"> 3 X (SD</t>
    </r>
    <r>
      <rPr>
        <vertAlign val="subscript"/>
        <sz val="11"/>
        <rFont val="Arial"/>
        <family val="2"/>
      </rPr>
      <t>b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SD</t>
    </r>
    <r>
      <rPr>
        <vertAlign val="subscript"/>
        <sz val="11"/>
        <rFont val="Arial"/>
        <family val="2"/>
      </rPr>
      <t>s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1/2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where </t>
    </r>
    <r>
      <rPr>
        <sz val="11"/>
        <rFont val="Arial"/>
        <family val="2"/>
      </rPr>
      <t>SD</t>
    </r>
    <r>
      <rPr>
        <vertAlign val="subscript"/>
        <sz val="11"/>
        <rFont val="Arial"/>
        <family val="2"/>
      </rPr>
      <t>b</t>
    </r>
    <r>
      <rPr>
        <sz val="9"/>
        <rFont val="Arial"/>
        <family val="2"/>
      </rPr>
      <t xml:space="preserve"> = standard deviation of a blank (n = 3) and </t>
    </r>
  </si>
  <si>
    <r>
      <t>f</t>
    </r>
    <r>
      <rPr>
        <sz val="9"/>
        <rFont val="Arial"/>
        <family val="2"/>
      </rPr>
      <t>%RSD invalid due to one or more sample concentrations being less than the method detection limit (see Table 46).</t>
    </r>
  </si>
  <si>
    <t xml:space="preserve">           digestion and ICP-MS semi-quantitative analysis.</t>
  </si>
  <si>
    <r>
      <t>b</t>
    </r>
    <r>
      <rPr>
        <sz val="9"/>
        <rFont val="Arial"/>
        <family val="2"/>
      </rPr>
      <t>Spike Amt. ug = the absolute microgram (ug) amount of the spike which was added to a sample.</t>
    </r>
  </si>
  <si>
    <r>
      <t>b</t>
    </r>
    <r>
      <rPr>
        <sz val="9"/>
        <rFont val="Arial"/>
        <family val="2"/>
      </rPr>
      <t>Spike Amt. ng = the absolute nanogram (ng) amount of the spike which was added to a sample.</t>
    </r>
  </si>
  <si>
    <r>
      <t>c</t>
    </r>
    <r>
      <rPr>
        <sz val="9"/>
        <rFont val="Arial"/>
        <family val="2"/>
      </rPr>
      <t>Effective Conc. = the Spike Amt  (ng) divided by the sample weight (g), units ug/g.</t>
    </r>
  </si>
  <si>
    <r>
      <t>d</t>
    </r>
    <r>
      <rPr>
        <sz val="9"/>
        <rFont val="Arial"/>
        <family val="2"/>
      </rPr>
      <t>Bkgd Conc. = the measured concentration of the sample prior to spiking, units ug/g.</t>
    </r>
  </si>
  <si>
    <r>
      <t>e</t>
    </r>
    <r>
      <rPr>
        <sz val="9"/>
        <rFont val="Arial"/>
        <family val="2"/>
      </rPr>
      <t>Total Conc. = the measured concentration of the spiked sample (spike + background, units ug/g).</t>
    </r>
  </si>
  <si>
    <t>Table 32.  Percent recoveries of As and Se spiked in pre-digestion water and sediment samples.</t>
  </si>
  <si>
    <r>
      <t>d</t>
    </r>
    <r>
      <rPr>
        <sz val="9"/>
        <rFont val="Arial"/>
        <family val="0"/>
      </rPr>
      <t>Bkgd (ug) = background amount of the sample in ug.</t>
    </r>
  </si>
  <si>
    <t>Table 33.  Percent recoveries of Hg, Se, and As spiked in pre-digestion blanks and fish fillet samples.</t>
  </si>
  <si>
    <t>Table 34. Recovery of elements spiked into a blank and pre-digestion fish fillets and determined by ICP-MS semi-quantitative scan.</t>
  </si>
  <si>
    <t>Table 35. Recovery of elements spiked into  pre-digestion fish fillets and determined by ICP-MS semi-quantitative scan.</t>
  </si>
  <si>
    <t>Table 36 .   Percent recovery of elements spiked in water sample digestates and analyzed by quantitative ICP-MS.</t>
  </si>
  <si>
    <t>Table 37 .     Percent recovery of elements spiked sediment digestates and analyzed by quantitative ICP-MS.</t>
  </si>
  <si>
    <t>Table 38.  Percent recoveries of As, Se, and Hg in post-digestion (analysis) spikes.</t>
  </si>
  <si>
    <r>
      <t>Conc</t>
    </r>
    <r>
      <rPr>
        <vertAlign val="superscript"/>
        <sz val="10"/>
        <rFont val="Arial"/>
        <family val="2"/>
      </rPr>
      <t>c</t>
    </r>
  </si>
  <si>
    <r>
      <t>Total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</si>
  <si>
    <r>
      <t>% REC</t>
    </r>
    <r>
      <rPr>
        <vertAlign val="superscript"/>
        <sz val="10"/>
        <rFont val="Arial"/>
        <family val="2"/>
      </rPr>
      <t>e</t>
    </r>
  </si>
  <si>
    <r>
      <t>e</t>
    </r>
    <r>
      <rPr>
        <sz val="9"/>
        <rFont val="Arial"/>
        <family val="0"/>
      </rPr>
      <t>%REC = Total Conc - Bkgd Conc divided by the Spk Amt. X 100.</t>
    </r>
  </si>
  <si>
    <r>
      <t>Fe</t>
    </r>
    <r>
      <rPr>
        <vertAlign val="superscript"/>
        <sz val="10"/>
        <rFont val="Arial"/>
        <family val="2"/>
      </rPr>
      <t>b</t>
    </r>
  </si>
  <si>
    <r>
      <t>Mn</t>
    </r>
    <r>
      <rPr>
        <vertAlign val="superscript"/>
        <sz val="10"/>
        <rFont val="Arial"/>
        <family val="2"/>
      </rPr>
      <t>b</t>
    </r>
  </si>
  <si>
    <r>
      <t>Cu</t>
    </r>
    <r>
      <rPr>
        <vertAlign val="superscript"/>
        <sz val="10"/>
        <rFont val="Arial"/>
        <family val="2"/>
      </rPr>
      <t>b</t>
    </r>
  </si>
  <si>
    <r>
      <t>Zn</t>
    </r>
    <r>
      <rPr>
        <vertAlign val="superscript"/>
        <sz val="10"/>
        <rFont val="Arial"/>
        <family val="2"/>
      </rPr>
      <t>b</t>
    </r>
  </si>
  <si>
    <r>
      <t>As</t>
    </r>
    <r>
      <rPr>
        <vertAlign val="superscript"/>
        <sz val="10"/>
        <rFont val="Arial"/>
        <family val="2"/>
      </rPr>
      <t>c</t>
    </r>
  </si>
  <si>
    <r>
      <t>Se</t>
    </r>
    <r>
      <rPr>
        <vertAlign val="superscript"/>
        <sz val="10"/>
        <rFont val="Arial"/>
        <family val="2"/>
      </rPr>
      <t>c</t>
    </r>
  </si>
  <si>
    <r>
      <t>b</t>
    </r>
    <r>
      <rPr>
        <sz val="9"/>
        <rFont val="Arial"/>
        <family val="2"/>
      </rPr>
      <t>determined by ICP-MS.</t>
    </r>
  </si>
  <si>
    <r>
      <t>c</t>
    </r>
    <r>
      <rPr>
        <sz val="9"/>
        <rFont val="Arial"/>
        <family val="2"/>
      </rPr>
      <t>determined by flow injection hydride generation atomic absorption spectroscopy.</t>
    </r>
  </si>
  <si>
    <r>
      <t>a</t>
    </r>
    <r>
      <rPr>
        <sz val="9"/>
        <rFont val="Arial"/>
        <family val="2"/>
      </rPr>
      <t>ug/g = microgram per gram in this table and all subsequent tables.</t>
    </r>
  </si>
  <si>
    <r>
      <t>Table 2.  Concentrations (ug/g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dry wgt) of Fe, Mn, Cu, Zn,  As, and Se in sediment.</t>
    </r>
  </si>
  <si>
    <t>Cyprinus carpio</t>
  </si>
  <si>
    <t>Micropterus salmoides</t>
  </si>
  <si>
    <t>Ictalurus nebulosus</t>
  </si>
  <si>
    <r>
      <t>c</t>
    </r>
    <r>
      <rPr>
        <sz val="9"/>
        <rFont val="Arial"/>
        <family val="2"/>
      </rPr>
      <t xml:space="preserve">concentration values in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exceed 1986 NCBP 85th Percentile concentration (see text).</t>
    </r>
  </si>
  <si>
    <t xml:space="preserve"> &lt; 15.</t>
  </si>
  <si>
    <r>
      <t>b.  NRCC DORM-2</t>
    </r>
    <r>
      <rPr>
        <b/>
        <vertAlign val="superscript"/>
        <sz val="10"/>
        <rFont val="Arial"/>
        <family val="2"/>
      </rPr>
      <t>b</t>
    </r>
  </si>
  <si>
    <t>B-CA 501</t>
  </si>
  <si>
    <t>B-CA 502</t>
  </si>
  <si>
    <t>B-CA 503</t>
  </si>
  <si>
    <t>B-CA 504</t>
  </si>
  <si>
    <t>B-CA 505</t>
  </si>
  <si>
    <t>B-CA 506</t>
  </si>
  <si>
    <t>B-CA 507</t>
  </si>
  <si>
    <t>B-CA 601</t>
  </si>
  <si>
    <t>B-BB 401</t>
  </si>
  <si>
    <t>B-BB 402</t>
  </si>
  <si>
    <t>B-BB 403</t>
  </si>
  <si>
    <t>B-BB 501</t>
  </si>
  <si>
    <t>B-BB 502</t>
  </si>
  <si>
    <t>B-BB 503</t>
  </si>
  <si>
    <t>B-BB 504</t>
  </si>
  <si>
    <t>B-BB 505</t>
  </si>
  <si>
    <t>B-BB 506</t>
  </si>
  <si>
    <t>B-BB 507</t>
  </si>
  <si>
    <t>B-BB 511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</si>
</sst>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000"/>
    <numFmt numFmtId="165" formatCode="?0.00"/>
    <numFmt numFmtId="166" formatCode="0.0"/>
    <numFmt numFmtId="167" formatCode="0.000"/>
    <numFmt numFmtId="168" formatCode="0.00000"/>
    <numFmt numFmtId="169" formatCode="0.0000"/>
    <numFmt numFmtId="170" formatCode="?0."/>
    <numFmt numFmtId="171" formatCode="???0."/>
    <numFmt numFmtId="172" formatCode="??0."/>
    <numFmt numFmtId="173" formatCode="???0.0"/>
    <numFmt numFmtId="174" formatCode="????0.00"/>
    <numFmt numFmtId="175" formatCode="?0.0"/>
    <numFmt numFmtId="176" formatCode="0.0000000"/>
    <numFmt numFmtId="177" formatCode="??0.00"/>
    <numFmt numFmtId="178" formatCode="???0.00"/>
    <numFmt numFmtId="179" formatCode="??0.00000"/>
    <numFmt numFmtId="180" formatCode="????0.0"/>
    <numFmt numFmtId="181" formatCode="??0.0"/>
    <numFmt numFmtId="182" formatCode="????0."/>
    <numFmt numFmtId="183" formatCode="?000."/>
    <numFmt numFmtId="184" formatCode="mm/dd/yy"/>
    <numFmt numFmtId="185" formatCode="????0"/>
    <numFmt numFmtId="186" formatCode="?????0."/>
    <numFmt numFmtId="187" formatCode="???0.000"/>
    <numFmt numFmtId="188" formatCode="??0.000"/>
    <numFmt numFmtId="189" formatCode="?????0.0"/>
    <numFmt numFmtId="190" formatCode="?????0.00"/>
    <numFmt numFmtId="191" formatCode="??????0.00"/>
    <numFmt numFmtId="192" formatCode="??????0."/>
    <numFmt numFmtId="193" formatCode="??????0.0"/>
    <numFmt numFmtId="194" formatCode="?0.00000"/>
    <numFmt numFmtId="195" formatCode="0.??????"/>
    <numFmt numFmtId="196" formatCode="0.00_)"/>
    <numFmt numFmtId="197" formatCode="0.000%"/>
    <numFmt numFmtId="198" formatCode="?????0.000"/>
    <numFmt numFmtId="199" formatCode="????0.000"/>
    <numFmt numFmtId="200" formatCode="?0"/>
    <numFmt numFmtId="201" formatCode="??0"/>
    <numFmt numFmtId="202" formatCode="???0"/>
    <numFmt numFmtId="203" formatCode="0.000000"/>
    <numFmt numFmtId="204" formatCode="???."/>
    <numFmt numFmtId="205" formatCode="?????."/>
    <numFmt numFmtId="206" formatCode="????0.0000"/>
    <numFmt numFmtId="207" formatCode="??????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Courier"/>
      <family val="0"/>
    </font>
    <font>
      <b/>
      <vertAlign val="superscript"/>
      <sz val="10"/>
      <name val="Arial"/>
      <family val="2"/>
    </font>
    <font>
      <b/>
      <sz val="14"/>
      <name val="Symbol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1">
      <alignment/>
      <protection/>
    </xf>
    <xf numFmtId="0" fontId="0" fillId="0" borderId="0">
      <alignment/>
      <protection/>
    </xf>
    <xf numFmtId="0" fontId="0" fillId="0" borderId="1">
      <alignment/>
      <protection/>
    </xf>
    <xf numFmtId="0" fontId="0" fillId="0" borderId="0">
      <alignment/>
      <protection/>
    </xf>
    <xf numFmtId="0" fontId="0" fillId="0" borderId="1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1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175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7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2" xfId="0" applyNumberFormat="1" applyBorder="1" applyAlignment="1">
      <alignment horizontal="center"/>
    </xf>
    <xf numFmtId="178" fontId="0" fillId="0" borderId="2" xfId="0" applyNumberFormat="1" applyBorder="1" applyAlignment="1">
      <alignment horizontal="left"/>
    </xf>
    <xf numFmtId="171" fontId="0" fillId="0" borderId="2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/>
    </xf>
    <xf numFmtId="171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1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/>
    </xf>
    <xf numFmtId="176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7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17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77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174" fontId="0" fillId="0" borderId="2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66" fontId="0" fillId="0" borderId="2" xfId="0" applyNumberFormat="1" applyBorder="1" applyAlignment="1">
      <alignment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81" fontId="0" fillId="0" borderId="0" xfId="0" applyNumberFormat="1" applyAlignment="1" quotePrefix="1">
      <alignment horizontal="center"/>
    </xf>
    <xf numFmtId="186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93" fontId="0" fillId="0" borderId="0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194" fontId="0" fillId="0" borderId="0" xfId="0" applyNumberFormat="1" applyAlignment="1">
      <alignment horizontal="left"/>
    </xf>
    <xf numFmtId="18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72" fontId="0" fillId="0" borderId="0" xfId="0" applyNumberFormat="1" applyAlignment="1" quotePrefix="1">
      <alignment horizontal="center"/>
    </xf>
    <xf numFmtId="182" fontId="0" fillId="0" borderId="0" xfId="0" applyNumberFormat="1" applyAlignment="1" quotePrefix="1">
      <alignment horizontal="center"/>
    </xf>
    <xf numFmtId="189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91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4" fontId="0" fillId="0" borderId="2" xfId="0" applyNumberFormat="1" applyBorder="1" applyAlignment="1">
      <alignment/>
    </xf>
    <xf numFmtId="195" fontId="0" fillId="0" borderId="2" xfId="0" applyNumberFormat="1" applyBorder="1" applyAlignment="1">
      <alignment horizontal="center"/>
    </xf>
    <xf numFmtId="1" fontId="4" fillId="0" borderId="0" xfId="0" applyNumberFormat="1" applyFont="1" applyAlignment="1">
      <alignment horizontal="center" vertical="center" textRotation="90"/>
    </xf>
    <xf numFmtId="187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85" fontId="0" fillId="0" borderId="0" xfId="0" applyNumberFormat="1" applyAlignment="1">
      <alignment horizontal="left"/>
    </xf>
    <xf numFmtId="197" fontId="16" fillId="0" borderId="0" xfId="0" applyNumberFormat="1" applyFont="1" applyAlignment="1" applyProtection="1">
      <alignment/>
      <protection locked="0"/>
    </xf>
    <xf numFmtId="196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184" fontId="0" fillId="0" borderId="2" xfId="0" applyNumberFormat="1" applyBorder="1" applyAlignment="1">
      <alignment horizontal="center"/>
    </xf>
    <xf numFmtId="185" fontId="0" fillId="0" borderId="2" xfId="0" applyNumberFormat="1" applyBorder="1" applyAlignment="1">
      <alignment horizontal="left"/>
    </xf>
    <xf numFmtId="0" fontId="0" fillId="0" borderId="0" xfId="0" applyFill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0" fontId="5" fillId="0" borderId="0" xfId="0" applyFont="1" applyAlignment="1">
      <alignment horizontal="left"/>
    </xf>
    <xf numFmtId="182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/>
    </xf>
    <xf numFmtId="0" fontId="4" fillId="0" borderId="0" xfId="26" applyFont="1" applyBorder="1">
      <alignment/>
      <protection/>
    </xf>
    <xf numFmtId="0" fontId="0" fillId="0" borderId="0" xfId="26" applyBorder="1">
      <alignment/>
      <protection/>
    </xf>
    <xf numFmtId="0" fontId="0" fillId="0" borderId="0" xfId="26" applyFont="1" applyBorder="1" applyAlignment="1">
      <alignment horizontal="center"/>
      <protection/>
    </xf>
    <xf numFmtId="0" fontId="0" fillId="0" borderId="2" xfId="26" applyBorder="1" applyAlignment="1">
      <alignment horizontal="center"/>
      <protection/>
    </xf>
    <xf numFmtId="0" fontId="0" fillId="0" borderId="0" xfId="26" applyBorder="1" applyAlignment="1">
      <alignment horizontal="center"/>
      <protection/>
    </xf>
    <xf numFmtId="0" fontId="0" fillId="0" borderId="0" xfId="26" applyBorder="1" applyAlignment="1">
      <alignment horizontal="right"/>
      <protection/>
    </xf>
    <xf numFmtId="2" fontId="0" fillId="0" borderId="0" xfId="0" applyNumberFormat="1" applyBorder="1" applyAlignment="1">
      <alignment horizontal="right"/>
    </xf>
    <xf numFmtId="0" fontId="0" fillId="0" borderId="0" xfId="26" applyFont="1" applyBorder="1" applyAlignment="1">
      <alignment horizontal="right"/>
      <protection/>
    </xf>
    <xf numFmtId="201" fontId="0" fillId="0" borderId="0" xfId="0" applyNumberFormat="1" applyBorder="1" applyAlignment="1">
      <alignment horizontal="right"/>
    </xf>
    <xf numFmtId="202" fontId="0" fillId="0" borderId="0" xfId="0" applyNumberFormat="1" applyBorder="1" applyAlignment="1">
      <alignment horizontal="right"/>
    </xf>
    <xf numFmtId="201" fontId="0" fillId="0" borderId="0" xfId="0" applyNumberFormat="1" applyAlignment="1">
      <alignment horizontal="right"/>
    </xf>
    <xf numFmtId="202" fontId="0" fillId="0" borderId="0" xfId="0" applyNumberFormat="1" applyAlignment="1">
      <alignment horizontal="right"/>
    </xf>
    <xf numFmtId="0" fontId="5" fillId="0" borderId="0" xfId="26" applyFont="1" applyBorder="1">
      <alignment/>
      <protection/>
    </xf>
    <xf numFmtId="200" fontId="0" fillId="0" borderId="0" xfId="0" applyNumberFormat="1" applyBorder="1" applyAlignment="1">
      <alignment horizontal="right"/>
    </xf>
    <xf numFmtId="200" fontId="0" fillId="0" borderId="0" xfId="26" applyNumberFormat="1" applyBorder="1" applyAlignment="1">
      <alignment horizontal="center"/>
      <protection/>
    </xf>
    <xf numFmtId="178" fontId="0" fillId="0" borderId="0" xfId="26" applyNumberFormat="1" applyBorder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applyBorder="1">
      <alignment/>
      <protection/>
    </xf>
    <xf numFmtId="0" fontId="4" fillId="0" borderId="0" xfId="24" applyFont="1" applyBorder="1">
      <alignment/>
      <protection/>
    </xf>
    <xf numFmtId="0" fontId="0" fillId="0" borderId="0" xfId="24" applyAlignment="1">
      <alignment horizontal="center"/>
      <protection/>
    </xf>
    <xf numFmtId="0" fontId="0" fillId="0" borderId="0" xfId="24" applyFont="1">
      <alignment/>
      <protection/>
    </xf>
    <xf numFmtId="0" fontId="0" fillId="0" borderId="2" xfId="24" applyBorder="1">
      <alignment/>
      <protection/>
    </xf>
    <xf numFmtId="0" fontId="0" fillId="0" borderId="2" xfId="24" applyBorder="1" applyAlignment="1">
      <alignment horizontal="center"/>
      <protection/>
    </xf>
    <xf numFmtId="0" fontId="0" fillId="0" borderId="0" xfId="24" applyBorder="1" applyAlignment="1">
      <alignment horizontal="center"/>
      <protection/>
    </xf>
    <xf numFmtId="189" fontId="0" fillId="0" borderId="0" xfId="24" applyNumberFormat="1" applyBorder="1" applyAlignment="1">
      <alignment horizontal="center"/>
      <protection/>
    </xf>
    <xf numFmtId="175" fontId="0" fillId="0" borderId="0" xfId="24" applyNumberFormat="1" applyBorder="1" applyAlignment="1">
      <alignment horizontal="center"/>
      <protection/>
    </xf>
    <xf numFmtId="182" fontId="0" fillId="0" borderId="0" xfId="24" applyNumberFormat="1" applyBorder="1" applyAlignment="1">
      <alignment horizontal="center"/>
      <protection/>
    </xf>
    <xf numFmtId="173" fontId="0" fillId="0" borderId="0" xfId="24" applyNumberFormat="1" applyBorder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172" fontId="0" fillId="0" borderId="0" xfId="24" applyNumberFormat="1" applyBorder="1" applyAlignment="1">
      <alignment horizontal="center"/>
      <protection/>
    </xf>
    <xf numFmtId="0" fontId="0" fillId="0" borderId="0" xfId="25" applyBorder="1">
      <alignment/>
      <protection/>
    </xf>
    <xf numFmtId="181" fontId="0" fillId="0" borderId="0" xfId="24" applyNumberFormat="1" applyBorder="1" applyAlignment="1">
      <alignment horizontal="center"/>
      <protection/>
    </xf>
    <xf numFmtId="191" fontId="0" fillId="0" borderId="0" xfId="24" applyNumberFormat="1" applyBorder="1" applyAlignment="1">
      <alignment horizontal="center"/>
      <protection/>
    </xf>
    <xf numFmtId="181" fontId="0" fillId="0" borderId="2" xfId="24" applyNumberFormat="1" applyBorder="1" applyAlignment="1">
      <alignment horizontal="center"/>
      <protection/>
    </xf>
    <xf numFmtId="175" fontId="0" fillId="0" borderId="2" xfId="24" applyNumberFormat="1" applyBorder="1" applyAlignment="1">
      <alignment horizontal="center"/>
      <protection/>
    </xf>
    <xf numFmtId="0" fontId="5" fillId="0" borderId="0" xfId="24" applyFont="1">
      <alignment/>
      <protection/>
    </xf>
    <xf numFmtId="172" fontId="0" fillId="0" borderId="0" xfId="0" applyNumberFormat="1" applyAlignment="1">
      <alignment/>
    </xf>
    <xf numFmtId="0" fontId="0" fillId="0" borderId="0" xfId="21" applyBorder="1">
      <alignment/>
      <protection/>
    </xf>
    <xf numFmtId="199" fontId="0" fillId="0" borderId="0" xfId="0" applyNumberFormat="1" applyAlignment="1">
      <alignment horizontal="left"/>
    </xf>
    <xf numFmtId="199" fontId="0" fillId="0" borderId="0" xfId="0" applyNumberFormat="1" applyAlignment="1" quotePrefix="1">
      <alignment horizontal="center"/>
    </xf>
    <xf numFmtId="0" fontId="0" fillId="0" borderId="0" xfId="26" applyFont="1" applyBorder="1">
      <alignment/>
      <protection/>
    </xf>
    <xf numFmtId="0" fontId="5" fillId="0" borderId="2" xfId="26" applyFont="1" applyBorder="1">
      <alignment/>
      <protection/>
    </xf>
    <xf numFmtId="0" fontId="0" fillId="0" borderId="2" xfId="26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189" fontId="0" fillId="0" borderId="0" xfId="0" applyNumberFormat="1" applyAlignment="1" quotePrefix="1">
      <alignment horizontal="center"/>
    </xf>
    <xf numFmtId="0" fontId="0" fillId="0" borderId="0" xfId="26" applyFont="1" applyBorder="1" applyAlignment="1">
      <alignment horizontal="center"/>
      <protection/>
    </xf>
    <xf numFmtId="173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203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82" fontId="0" fillId="0" borderId="2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quotePrefix="1">
      <alignment horizontal="center"/>
    </xf>
    <xf numFmtId="198" fontId="0" fillId="0" borderId="0" xfId="0" applyNumberFormat="1" applyAlignment="1">
      <alignment/>
    </xf>
    <xf numFmtId="173" fontId="0" fillId="0" borderId="0" xfId="0" applyNumberFormat="1" applyAlignment="1" quotePrefix="1">
      <alignment horizontal="center"/>
    </xf>
    <xf numFmtId="174" fontId="0" fillId="0" borderId="0" xfId="0" applyNumberFormat="1" applyAlignment="1" quotePrefix="1">
      <alignment horizontal="center"/>
    </xf>
    <xf numFmtId="198" fontId="0" fillId="0" borderId="0" xfId="0" applyNumberFormat="1" applyAlignment="1">
      <alignment horizontal="center"/>
    </xf>
    <xf numFmtId="191" fontId="0" fillId="0" borderId="0" xfId="0" applyNumberFormat="1" applyAlignment="1" quotePrefix="1">
      <alignment horizontal="center"/>
    </xf>
    <xf numFmtId="190" fontId="0" fillId="0" borderId="0" xfId="0" applyNumberFormat="1" applyAlignment="1" quotePrefix="1">
      <alignment horizontal="center"/>
    </xf>
    <xf numFmtId="198" fontId="0" fillId="0" borderId="0" xfId="0" applyNumberFormat="1" applyAlignment="1" quotePrefix="1">
      <alignment horizontal="center"/>
    </xf>
    <xf numFmtId="0" fontId="0" fillId="0" borderId="0" xfId="26" applyFont="1" applyBorder="1">
      <alignment/>
      <protection/>
    </xf>
    <xf numFmtId="0" fontId="0" fillId="0" borderId="0" xfId="26" applyFont="1" applyBorder="1" applyAlignment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190" fontId="0" fillId="0" borderId="0" xfId="26" applyNumberFormat="1" applyBorder="1" applyAlignment="1">
      <alignment horizontal="left"/>
      <protection/>
    </xf>
    <xf numFmtId="190" fontId="0" fillId="0" borderId="0" xfId="26" applyNumberFormat="1" applyBorder="1" applyAlignment="1">
      <alignment horizontal="center"/>
      <protection/>
    </xf>
    <xf numFmtId="200" fontId="0" fillId="0" borderId="0" xfId="0" applyNumberFormat="1" applyAlignment="1">
      <alignment horizontal="right"/>
    </xf>
    <xf numFmtId="0" fontId="0" fillId="0" borderId="0" xfId="26" applyFont="1" applyBorder="1" applyAlignment="1" quotePrefix="1">
      <alignment horizontal="center"/>
      <protection/>
    </xf>
    <xf numFmtId="178" fontId="0" fillId="0" borderId="2" xfId="26" applyNumberFormat="1" applyBorder="1" applyAlignment="1">
      <alignment horizontal="center"/>
      <protection/>
    </xf>
    <xf numFmtId="0" fontId="0" fillId="0" borderId="0" xfId="24" applyFont="1" applyAlignment="1">
      <alignment horizontal="right"/>
      <protection/>
    </xf>
    <xf numFmtId="0" fontId="4" fillId="0" borderId="0" xfId="22" applyFont="1">
      <alignment/>
      <protection/>
    </xf>
    <xf numFmtId="0" fontId="0" fillId="0" borderId="0" xfId="22">
      <alignment/>
      <protection/>
    </xf>
    <xf numFmtId="171" fontId="18" fillId="0" borderId="0" xfId="22" applyNumberFormat="1" applyFont="1" applyBorder="1" applyAlignment="1" quotePrefix="1">
      <alignment horizontal="center"/>
      <protection/>
    </xf>
    <xf numFmtId="0" fontId="0" fillId="0" borderId="0" xfId="23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 applyAlignment="1">
      <alignment horizontal="right"/>
      <protection/>
    </xf>
    <xf numFmtId="171" fontId="0" fillId="0" borderId="0" xfId="22" applyNumberFormat="1" applyFont="1" applyBorder="1" applyAlignment="1">
      <alignment horizontal="center"/>
      <protection/>
    </xf>
    <xf numFmtId="167" fontId="0" fillId="0" borderId="0" xfId="22" applyNumberFormat="1" applyBorder="1" applyAlignment="1">
      <alignment horizontal="center"/>
      <protection/>
    </xf>
    <xf numFmtId="205" fontId="0" fillId="0" borderId="0" xfId="22" applyNumberFormat="1" applyBorder="1" applyAlignment="1">
      <alignment horizontal="center"/>
      <protection/>
    </xf>
    <xf numFmtId="180" fontId="0" fillId="0" borderId="0" xfId="22" applyNumberFormat="1" applyBorder="1" applyAlignment="1">
      <alignment horizontal="center"/>
      <protection/>
    </xf>
    <xf numFmtId="204" fontId="0" fillId="0" borderId="0" xfId="22" applyNumberFormat="1" applyFont="1" applyBorder="1" applyAlignment="1">
      <alignment horizontal="center"/>
      <protection/>
    </xf>
    <xf numFmtId="171" fontId="0" fillId="0" borderId="0" xfId="22" applyNumberFormat="1" applyBorder="1" applyAlignment="1">
      <alignment horizontal="center"/>
      <protection/>
    </xf>
    <xf numFmtId="0" fontId="1" fillId="0" borderId="0" xfId="22" applyFont="1">
      <alignment/>
      <protection/>
    </xf>
    <xf numFmtId="171" fontId="18" fillId="0" borderId="0" xfId="22" applyNumberFormat="1" applyFont="1" applyBorder="1" applyAlignment="1">
      <alignment horizontal="center"/>
      <protection/>
    </xf>
    <xf numFmtId="205" fontId="18" fillId="0" borderId="0" xfId="22" applyNumberFormat="1" applyFont="1" applyBorder="1" applyAlignment="1">
      <alignment horizontal="center"/>
      <protection/>
    </xf>
    <xf numFmtId="0" fontId="0" fillId="0" borderId="0" xfId="23" applyBorder="1">
      <alignment/>
      <protection/>
    </xf>
    <xf numFmtId="0" fontId="0" fillId="0" borderId="2" xfId="22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3" applyFont="1" applyBorder="1" applyAlignment="1">
      <alignment horizontal="center"/>
      <protection/>
    </xf>
    <xf numFmtId="0" fontId="0" fillId="0" borderId="2" xfId="23" applyBorder="1" applyAlignment="1">
      <alignment horizontal="center"/>
      <protection/>
    </xf>
    <xf numFmtId="0" fontId="0" fillId="0" borderId="2" xfId="22" applyBorder="1" applyAlignment="1">
      <alignment horizontal="center"/>
      <protection/>
    </xf>
    <xf numFmtId="0" fontId="0" fillId="0" borderId="0" xfId="22" applyFont="1">
      <alignment/>
      <protection/>
    </xf>
    <xf numFmtId="2" fontId="0" fillId="0" borderId="0" xfId="22" applyNumberFormat="1" applyBorder="1" applyAlignment="1">
      <alignment horizontal="center"/>
      <protection/>
    </xf>
    <xf numFmtId="182" fontId="0" fillId="0" borderId="0" xfId="22" applyNumberFormat="1" applyBorder="1" applyAlignment="1">
      <alignment horizontal="center"/>
      <protection/>
    </xf>
    <xf numFmtId="204" fontId="0" fillId="0" borderId="0" xfId="22" applyNumberFormat="1" applyFont="1" applyAlignment="1">
      <alignment horizontal="center"/>
      <protection/>
    </xf>
    <xf numFmtId="189" fontId="0" fillId="0" borderId="0" xfId="22" applyNumberFormat="1" applyFont="1" applyBorder="1" applyAlignment="1">
      <alignment horizontal="center"/>
      <protection/>
    </xf>
    <xf numFmtId="174" fontId="0" fillId="0" borderId="0" xfId="22" applyNumberFormat="1" applyBorder="1" applyAlignment="1">
      <alignment horizontal="center"/>
      <protection/>
    </xf>
    <xf numFmtId="207" fontId="0" fillId="0" borderId="0" xfId="22" applyNumberFormat="1" applyBorder="1" applyAlignment="1">
      <alignment horizontal="center"/>
      <protection/>
    </xf>
    <xf numFmtId="180" fontId="0" fillId="0" borderId="0" xfId="22" applyNumberFormat="1" applyFont="1" applyAlignment="1" quotePrefix="1">
      <alignment horizontal="center"/>
      <protection/>
    </xf>
    <xf numFmtId="173" fontId="0" fillId="0" borderId="0" xfId="22" applyNumberFormat="1" applyBorder="1" applyAlignment="1">
      <alignment horizontal="center"/>
      <protection/>
    </xf>
    <xf numFmtId="2" fontId="0" fillId="0" borderId="0" xfId="22" applyNumberFormat="1" applyAlignment="1">
      <alignment horizontal="center"/>
      <protection/>
    </xf>
    <xf numFmtId="182" fontId="0" fillId="0" borderId="0" xfId="22" applyNumberFormat="1" applyFont="1" applyBorder="1" applyAlignment="1">
      <alignment horizontal="center"/>
      <protection/>
    </xf>
    <xf numFmtId="174" fontId="0" fillId="0" borderId="0" xfId="22" applyNumberFormat="1" applyAlignment="1">
      <alignment horizontal="center"/>
      <protection/>
    </xf>
    <xf numFmtId="182" fontId="0" fillId="0" borderId="0" xfId="22" applyNumberFormat="1" applyAlignment="1">
      <alignment horizontal="center"/>
      <protection/>
    </xf>
    <xf numFmtId="171" fontId="0" fillId="0" borderId="0" xfId="22" applyNumberFormat="1" applyAlignment="1">
      <alignment horizontal="center"/>
      <protection/>
    </xf>
    <xf numFmtId="180" fontId="0" fillId="0" borderId="0" xfId="22" applyNumberFormat="1" applyAlignment="1">
      <alignment horizontal="center"/>
      <protection/>
    </xf>
    <xf numFmtId="190" fontId="0" fillId="0" borderId="0" xfId="22" applyNumberFormat="1" applyAlignment="1">
      <alignment horizontal="center"/>
      <protection/>
    </xf>
    <xf numFmtId="191" fontId="0" fillId="0" borderId="0" xfId="22" applyNumberFormat="1" applyAlignment="1">
      <alignment horizontal="center"/>
      <protection/>
    </xf>
    <xf numFmtId="205" fontId="0" fillId="0" borderId="0" xfId="22" applyNumberFormat="1" applyAlignment="1">
      <alignment horizontal="center"/>
      <protection/>
    </xf>
    <xf numFmtId="205" fontId="18" fillId="0" borderId="0" xfId="22" applyNumberFormat="1" applyFont="1" applyBorder="1" applyAlignment="1" quotePrefix="1">
      <alignment horizontal="center"/>
      <protection/>
    </xf>
    <xf numFmtId="207" fontId="0" fillId="0" borderId="0" xfId="22" applyNumberFormat="1" applyAlignment="1">
      <alignment horizontal="center"/>
      <protection/>
    </xf>
    <xf numFmtId="170" fontId="0" fillId="0" borderId="2" xfId="22" applyNumberFormat="1" applyFont="1" applyBorder="1" applyAlignment="1">
      <alignment horizontal="center"/>
      <protection/>
    </xf>
    <xf numFmtId="166" fontId="0" fillId="0" borderId="2" xfId="22" applyNumberFormat="1" applyBorder="1" applyAlignment="1">
      <alignment horizontal="center"/>
      <protection/>
    </xf>
    <xf numFmtId="190" fontId="0" fillId="0" borderId="0" xfId="22" applyNumberFormat="1" applyBorder="1" applyAlignment="1">
      <alignment horizontal="center"/>
      <protection/>
    </xf>
    <xf numFmtId="172" fontId="0" fillId="0" borderId="0" xfId="22" applyNumberFormat="1" applyBorder="1" applyAlignment="1">
      <alignment horizontal="center"/>
      <protection/>
    </xf>
    <xf numFmtId="180" fontId="0" fillId="0" borderId="0" xfId="23" applyNumberForma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22" applyFont="1" applyBorder="1">
      <alignment/>
      <protection/>
    </xf>
    <xf numFmtId="180" fontId="0" fillId="0" borderId="0" xfId="0" applyNumberFormat="1" applyAlignment="1" quotePrefix="1">
      <alignment horizontal="center"/>
    </xf>
    <xf numFmtId="170" fontId="0" fillId="0" borderId="0" xfId="0" applyNumberFormat="1" applyAlignment="1" quotePrefix="1">
      <alignment horizontal="center"/>
    </xf>
    <xf numFmtId="180" fontId="0" fillId="0" borderId="0" xfId="22" applyNumberFormat="1" applyFont="1" applyBorder="1" applyAlignment="1">
      <alignment horizontal="center"/>
      <protection/>
    </xf>
    <xf numFmtId="0" fontId="0" fillId="0" borderId="0" xfId="22" applyAlignment="1">
      <alignment horizontal="right"/>
      <protection/>
    </xf>
    <xf numFmtId="175" fontId="0" fillId="0" borderId="0" xfId="22" applyNumberFormat="1" applyBorder="1" applyAlignment="1">
      <alignment horizontal="center"/>
      <protection/>
    </xf>
    <xf numFmtId="177" fontId="0" fillId="0" borderId="0" xfId="22" applyNumberFormat="1" applyBorder="1" applyAlignment="1">
      <alignment horizontal="center"/>
      <protection/>
    </xf>
    <xf numFmtId="177" fontId="0" fillId="0" borderId="0" xfId="22" applyNumberFormat="1" applyAlignment="1">
      <alignment horizontal="center"/>
      <protection/>
    </xf>
    <xf numFmtId="20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uplicate" xfId="21"/>
    <cellStyle name="Normal_Spike QC" xfId="22"/>
    <cellStyle name="Normal_Spike QC_1" xfId="23"/>
    <cellStyle name="Normal_TMDW QC" xfId="24"/>
    <cellStyle name="Normal_TMDW QC_1" xfId="25"/>
    <cellStyle name="Normal_TotalQuant Table 1_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em-d25mc2\msoffice\MSOFFICE\EXCEL\Final%20Data%20&amp;%20QC%20Tables\Quality%20Control%20Data%20Workbook%20Vers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to paste 1 BID values"/>
      <sheetName val="AA_SENS &amp; RSD"/>
      <sheetName val="LOD"/>
      <sheetName val="REPLICATES"/>
      <sheetName val="IDL "/>
      <sheetName val="METHBLANK"/>
      <sheetName val="METH SPIKES"/>
      <sheetName val="CALIB_VER"/>
      <sheetName val="DUPLIC"/>
      <sheetName val="ANASPIKE"/>
      <sheetName val="Ref Mat 1997+"/>
      <sheetName val="REF_MAT (old data)"/>
      <sheetName val="QC Ref Mat Cert "/>
    </sheetNames>
    <sheetDataSet>
      <sheetData sheetId="12">
        <row r="1">
          <cell r="A1" t="str">
            <v>QCEL</v>
          </cell>
          <cell r="B1" t="str">
            <v>ELE</v>
          </cell>
          <cell r="C1" t="str">
            <v>MSC#</v>
          </cell>
          <cell r="D1" t="str">
            <v>NAME</v>
          </cell>
          <cell r="E1" t="str">
            <v>MATRIX</v>
          </cell>
          <cell r="F1" t="str">
            <v>UPPER</v>
          </cell>
          <cell r="G1" t="str">
            <v>LOWER</v>
          </cell>
          <cell r="H1" t="str">
            <v>Cert. Mean</v>
          </cell>
          <cell r="I1" t="str">
            <v> C_LIMIT</v>
          </cell>
        </row>
        <row r="2">
          <cell r="A2" t="str">
            <v>1Ag</v>
          </cell>
          <cell r="B2" t="str">
            <v>Ag</v>
          </cell>
          <cell r="C2">
            <v>1</v>
          </cell>
          <cell r="D2" t="str">
            <v>MSC SALMON EGGS</v>
          </cell>
          <cell r="E2" t="str">
            <v>FISH EGGS</v>
          </cell>
          <cell r="F2" t="str">
            <v>NC</v>
          </cell>
          <cell r="G2" t="str">
            <v>NC</v>
          </cell>
        </row>
        <row r="3">
          <cell r="A3" t="str">
            <v>1Al</v>
          </cell>
          <cell r="B3" t="str">
            <v>Al</v>
          </cell>
          <cell r="C3">
            <v>1</v>
          </cell>
          <cell r="D3" t="str">
            <v>MSC SALMON EGGS</v>
          </cell>
          <cell r="E3" t="str">
            <v>FISH EGGS</v>
          </cell>
          <cell r="F3" t="str">
            <v>NC</v>
          </cell>
          <cell r="G3" t="str">
            <v>NC</v>
          </cell>
        </row>
        <row r="4">
          <cell r="A4" t="str">
            <v>1As</v>
          </cell>
          <cell r="B4" t="str">
            <v>As</v>
          </cell>
          <cell r="C4">
            <v>1</v>
          </cell>
          <cell r="D4" t="str">
            <v>MSC SALMON EGGS</v>
          </cell>
          <cell r="E4" t="str">
            <v>FISH EGGS</v>
          </cell>
          <cell r="F4" t="str">
            <v>NC</v>
          </cell>
          <cell r="G4" t="str">
            <v>NC</v>
          </cell>
        </row>
        <row r="5">
          <cell r="A5" t="str">
            <v>1Cd</v>
          </cell>
          <cell r="B5" t="str">
            <v>Cd</v>
          </cell>
          <cell r="C5">
            <v>1</v>
          </cell>
          <cell r="D5" t="str">
            <v>MSC SALMON EGGS</v>
          </cell>
          <cell r="E5" t="str">
            <v>FISH EGGS</v>
          </cell>
          <cell r="F5" t="str">
            <v>NC</v>
          </cell>
          <cell r="G5" t="str">
            <v>NC</v>
          </cell>
        </row>
        <row r="6">
          <cell r="A6" t="str">
            <v>1Cr</v>
          </cell>
          <cell r="B6" t="str">
            <v>Cr</v>
          </cell>
          <cell r="C6">
            <v>1</v>
          </cell>
          <cell r="D6" t="str">
            <v>MSC SALMON EGGS</v>
          </cell>
          <cell r="E6" t="str">
            <v>FISH EGGS</v>
          </cell>
          <cell r="F6" t="str">
            <v>NC</v>
          </cell>
          <cell r="G6" t="str">
            <v>NC</v>
          </cell>
        </row>
        <row r="7">
          <cell r="A7" t="str">
            <v>1Cu</v>
          </cell>
          <cell r="B7" t="str">
            <v>Cu</v>
          </cell>
          <cell r="C7">
            <v>1</v>
          </cell>
          <cell r="D7" t="str">
            <v>MSC SALMON EGGS</v>
          </cell>
          <cell r="E7" t="str">
            <v>FISH EGGS</v>
          </cell>
          <cell r="F7" t="str">
            <v>NC</v>
          </cell>
          <cell r="G7" t="str">
            <v>NC</v>
          </cell>
        </row>
        <row r="8">
          <cell r="A8" t="str">
            <v>1Fe</v>
          </cell>
          <cell r="B8" t="str">
            <v>Fe</v>
          </cell>
          <cell r="C8">
            <v>1</v>
          </cell>
          <cell r="D8" t="str">
            <v>MSC SALMON EGGS</v>
          </cell>
          <cell r="E8" t="str">
            <v>FISH EGGS</v>
          </cell>
          <cell r="F8" t="str">
            <v>NC</v>
          </cell>
          <cell r="G8" t="str">
            <v>NC</v>
          </cell>
        </row>
        <row r="9">
          <cell r="A9" t="str">
            <v>1Hg</v>
          </cell>
          <cell r="B9" t="str">
            <v>Hg</v>
          </cell>
          <cell r="C9">
            <v>1</v>
          </cell>
          <cell r="D9" t="str">
            <v>MSC SALMON EGGS</v>
          </cell>
          <cell r="E9" t="str">
            <v>FISH EGGS</v>
          </cell>
          <cell r="F9" t="str">
            <v>NC</v>
          </cell>
          <cell r="G9" t="str">
            <v>NC</v>
          </cell>
        </row>
        <row r="10">
          <cell r="A10" t="str">
            <v>1Ni</v>
          </cell>
          <cell r="B10" t="str">
            <v>Ni</v>
          </cell>
          <cell r="C10">
            <v>1</v>
          </cell>
          <cell r="D10" t="str">
            <v>MSC SALMON EGGS</v>
          </cell>
          <cell r="E10" t="str">
            <v>FISH EGGS</v>
          </cell>
          <cell r="F10" t="str">
            <v>NC</v>
          </cell>
          <cell r="G10" t="str">
            <v>NC</v>
          </cell>
        </row>
        <row r="11">
          <cell r="A11" t="str">
            <v>1Pb</v>
          </cell>
          <cell r="B11" t="str">
            <v>Pb</v>
          </cell>
          <cell r="C11">
            <v>1</v>
          </cell>
          <cell r="D11" t="str">
            <v>MSC SALMON EGGS</v>
          </cell>
          <cell r="E11" t="str">
            <v>FISH EGGS</v>
          </cell>
          <cell r="F11" t="str">
            <v>NC</v>
          </cell>
          <cell r="G11" t="str">
            <v>NC</v>
          </cell>
        </row>
        <row r="12">
          <cell r="A12" t="str">
            <v>1Sb</v>
          </cell>
          <cell r="B12" t="str">
            <v>Sb</v>
          </cell>
          <cell r="C12">
            <v>1</v>
          </cell>
          <cell r="D12" t="str">
            <v>MSC SALMON EGGS</v>
          </cell>
          <cell r="E12" t="str">
            <v>FISH EGGS</v>
          </cell>
          <cell r="F12" t="str">
            <v>NC</v>
          </cell>
          <cell r="G12" t="str">
            <v>NC</v>
          </cell>
        </row>
        <row r="13">
          <cell r="A13" t="str">
            <v>1Se</v>
          </cell>
          <cell r="B13" t="str">
            <v>Se</v>
          </cell>
          <cell r="C13">
            <v>1</v>
          </cell>
          <cell r="D13" t="str">
            <v>MSC SALMON EGGS</v>
          </cell>
          <cell r="E13" t="str">
            <v>FISH EGGS</v>
          </cell>
          <cell r="F13" t="str">
            <v>NC</v>
          </cell>
          <cell r="G13" t="str">
            <v>NC</v>
          </cell>
        </row>
        <row r="14">
          <cell r="A14" t="str">
            <v>1Sn</v>
          </cell>
          <cell r="B14" t="str">
            <v>Sn</v>
          </cell>
          <cell r="C14">
            <v>1</v>
          </cell>
          <cell r="D14" t="str">
            <v>MSC SALMON EGGS</v>
          </cell>
          <cell r="E14" t="str">
            <v>FISH EGGS</v>
          </cell>
          <cell r="F14" t="str">
            <v>NC</v>
          </cell>
          <cell r="G14" t="str">
            <v>NC</v>
          </cell>
        </row>
        <row r="15">
          <cell r="A15" t="str">
            <v>1Zn</v>
          </cell>
          <cell r="B15" t="str">
            <v>Zn</v>
          </cell>
          <cell r="C15">
            <v>1</v>
          </cell>
          <cell r="D15" t="str">
            <v>MSC SALMON EGGS</v>
          </cell>
          <cell r="E15" t="str">
            <v>FISH EGGS</v>
          </cell>
          <cell r="F15" t="str">
            <v>NC</v>
          </cell>
          <cell r="G15" t="str">
            <v>NC</v>
          </cell>
        </row>
        <row r="16">
          <cell r="A16" t="str">
            <v>2Ag</v>
          </cell>
          <cell r="B16" t="str">
            <v>Ag</v>
          </cell>
          <cell r="C16">
            <v>2</v>
          </cell>
          <cell r="D16" t="str">
            <v>MSC STRIPED BASS</v>
          </cell>
          <cell r="E16" t="str">
            <v>FISH (WHOLE)</v>
          </cell>
          <cell r="F16" t="str">
            <v>NC</v>
          </cell>
          <cell r="G16" t="str">
            <v>NC</v>
          </cell>
        </row>
        <row r="17">
          <cell r="A17" t="str">
            <v>2Al</v>
          </cell>
          <cell r="B17" t="str">
            <v>Al</v>
          </cell>
          <cell r="C17">
            <v>2</v>
          </cell>
          <cell r="D17" t="str">
            <v>MSC STRIPED BASS</v>
          </cell>
          <cell r="E17" t="str">
            <v>FISH (WHOLE)</v>
          </cell>
          <cell r="F17">
            <v>25.700000000000003</v>
          </cell>
          <cell r="G17">
            <v>16.5</v>
          </cell>
          <cell r="H17">
            <v>21.1</v>
          </cell>
          <cell r="I17">
            <v>4.6</v>
          </cell>
        </row>
        <row r="18">
          <cell r="A18" t="str">
            <v>2As</v>
          </cell>
          <cell r="B18" t="str">
            <v>As</v>
          </cell>
          <cell r="C18">
            <v>2</v>
          </cell>
          <cell r="D18" t="str">
            <v>MSC STRIPED BASS</v>
          </cell>
          <cell r="E18" t="str">
            <v>FISH (WHOLE)</v>
          </cell>
          <cell r="F18">
            <v>3.7</v>
          </cell>
          <cell r="G18">
            <v>2.7</v>
          </cell>
          <cell r="H18">
            <v>3.2</v>
          </cell>
          <cell r="I18">
            <v>0.5</v>
          </cell>
        </row>
        <row r="19">
          <cell r="A19" t="str">
            <v>2B</v>
          </cell>
          <cell r="B19" t="str">
            <v>B</v>
          </cell>
          <cell r="C19">
            <v>2</v>
          </cell>
          <cell r="D19" t="str">
            <v>MSC STRIPED BASS</v>
          </cell>
          <cell r="E19" t="str">
            <v>FISH (WHOLE)</v>
          </cell>
          <cell r="F19" t="str">
            <v>NC</v>
          </cell>
          <cell r="G19" t="str">
            <v>NC</v>
          </cell>
        </row>
        <row r="20">
          <cell r="A20" t="str">
            <v>2Be</v>
          </cell>
          <cell r="B20" t="str">
            <v>Be</v>
          </cell>
          <cell r="C20">
            <v>2</v>
          </cell>
          <cell r="D20" t="str">
            <v>MSC STRIPED BASS</v>
          </cell>
          <cell r="E20" t="str">
            <v>FISH (WHOLE)</v>
          </cell>
          <cell r="F20" t="str">
            <v>NC</v>
          </cell>
          <cell r="G20" t="str">
            <v>NC</v>
          </cell>
        </row>
        <row r="21">
          <cell r="A21" t="str">
            <v>2Ca</v>
          </cell>
          <cell r="B21" t="str">
            <v>Ca</v>
          </cell>
          <cell r="C21">
            <v>2</v>
          </cell>
          <cell r="D21" t="str">
            <v>MSC STRIPED BASS</v>
          </cell>
          <cell r="E21" t="str">
            <v>FISH (WHOLE)</v>
          </cell>
          <cell r="F21" t="str">
            <v>NC</v>
          </cell>
          <cell r="G21" t="str">
            <v>NC</v>
          </cell>
        </row>
        <row r="22">
          <cell r="A22" t="str">
            <v>2Cd</v>
          </cell>
          <cell r="B22" t="str">
            <v>Cd</v>
          </cell>
          <cell r="C22">
            <v>2</v>
          </cell>
          <cell r="D22" t="str">
            <v>MSC STRIPED BASS</v>
          </cell>
          <cell r="E22" t="str">
            <v>FISH (WHOLE)</v>
          </cell>
          <cell r="F22">
            <v>0.45</v>
          </cell>
          <cell r="G22">
            <v>0.21000000000000002</v>
          </cell>
          <cell r="H22">
            <v>0.33</v>
          </cell>
          <cell r="I22">
            <v>0.12</v>
          </cell>
        </row>
        <row r="23">
          <cell r="A23" t="str">
            <v>2Cr</v>
          </cell>
          <cell r="B23" t="str">
            <v>Cr</v>
          </cell>
          <cell r="C23">
            <v>2</v>
          </cell>
          <cell r="D23" t="str">
            <v>MSC STRIPED BASS</v>
          </cell>
          <cell r="E23" t="str">
            <v>FISH (WHOLE)</v>
          </cell>
          <cell r="F23">
            <v>2.5999999999999996</v>
          </cell>
          <cell r="G23">
            <v>0.19999999999999996</v>
          </cell>
          <cell r="H23">
            <v>1.4</v>
          </cell>
          <cell r="I23">
            <v>1.2</v>
          </cell>
        </row>
        <row r="24">
          <cell r="A24" t="str">
            <v>2Cu</v>
          </cell>
          <cell r="B24" t="str">
            <v>Cu</v>
          </cell>
          <cell r="C24">
            <v>2</v>
          </cell>
          <cell r="D24" t="str">
            <v>MSC STRIPED BASS</v>
          </cell>
          <cell r="E24" t="str">
            <v>FISH (WHOLE)</v>
          </cell>
          <cell r="F24">
            <v>4.7</v>
          </cell>
          <cell r="G24">
            <v>3.7</v>
          </cell>
          <cell r="H24">
            <v>4.2</v>
          </cell>
          <cell r="I24">
            <v>0.5</v>
          </cell>
        </row>
        <row r="25">
          <cell r="A25" t="str">
            <v>2Fe</v>
          </cell>
          <cell r="B25" t="str">
            <v>Fe</v>
          </cell>
          <cell r="C25">
            <v>2</v>
          </cell>
          <cell r="D25" t="str">
            <v>MSC STRIPED BASS</v>
          </cell>
          <cell r="E25" t="str">
            <v>FISH (WHOLE)</v>
          </cell>
          <cell r="F25">
            <v>297</v>
          </cell>
          <cell r="G25">
            <v>241</v>
          </cell>
          <cell r="H25">
            <v>269</v>
          </cell>
          <cell r="I25">
            <v>28</v>
          </cell>
        </row>
        <row r="26">
          <cell r="A26" t="str">
            <v>2Hg</v>
          </cell>
          <cell r="B26" t="str">
            <v>Hg</v>
          </cell>
          <cell r="C26">
            <v>2</v>
          </cell>
          <cell r="D26" t="str">
            <v>MSC STRIPED BASS</v>
          </cell>
          <cell r="E26" t="str">
            <v>FISH (WHOLE)</v>
          </cell>
          <cell r="F26">
            <v>2.7699999999999996</v>
          </cell>
          <cell r="G26">
            <v>1.7499999999999998</v>
          </cell>
          <cell r="H26">
            <v>2.26</v>
          </cell>
          <cell r="I26">
            <v>0.51</v>
          </cell>
        </row>
        <row r="27">
          <cell r="A27" t="str">
            <v>2K</v>
          </cell>
          <cell r="B27" t="str">
            <v>K</v>
          </cell>
          <cell r="C27">
            <v>2</v>
          </cell>
          <cell r="D27" t="str">
            <v>MSC STRIPED BASS</v>
          </cell>
          <cell r="E27" t="str">
            <v>FISH (WHOLE)</v>
          </cell>
          <cell r="F27" t="str">
            <v>NC</v>
          </cell>
          <cell r="G27" t="str">
            <v>NC</v>
          </cell>
        </row>
        <row r="28">
          <cell r="A28" t="str">
            <v>2Mg</v>
          </cell>
          <cell r="B28" t="str">
            <v>Mg</v>
          </cell>
          <cell r="C28">
            <v>2</v>
          </cell>
          <cell r="D28" t="str">
            <v>MSC STRIPED BASS</v>
          </cell>
          <cell r="E28" t="str">
            <v>FISH (WHOLE)</v>
          </cell>
          <cell r="F28" t="str">
            <v>NC</v>
          </cell>
          <cell r="G28" t="str">
            <v>NC</v>
          </cell>
        </row>
        <row r="29">
          <cell r="A29" t="str">
            <v>2Mn</v>
          </cell>
          <cell r="B29" t="str">
            <v>Mn</v>
          </cell>
          <cell r="C29">
            <v>2</v>
          </cell>
          <cell r="D29" t="str">
            <v>MSC STRIPED BASS</v>
          </cell>
          <cell r="E29" t="str">
            <v>FISH (WHOLE)</v>
          </cell>
          <cell r="F29" t="str">
            <v>NC</v>
          </cell>
          <cell r="G29" t="str">
            <v>NC</v>
          </cell>
        </row>
        <row r="30">
          <cell r="A30" t="str">
            <v>2Mo</v>
          </cell>
          <cell r="B30" t="str">
            <v>Mo</v>
          </cell>
          <cell r="C30">
            <v>2</v>
          </cell>
          <cell r="D30" t="str">
            <v>MSC STRIPED BASS</v>
          </cell>
          <cell r="E30" t="str">
            <v>FISH (WHOLE)</v>
          </cell>
          <cell r="F30" t="str">
            <v>NC</v>
          </cell>
          <cell r="G30" t="str">
            <v>NC</v>
          </cell>
        </row>
        <row r="31">
          <cell r="A31" t="str">
            <v>2Na</v>
          </cell>
          <cell r="B31" t="str">
            <v>Na</v>
          </cell>
          <cell r="C31">
            <v>2</v>
          </cell>
          <cell r="D31" t="str">
            <v>MSC STRIPED BASS</v>
          </cell>
          <cell r="E31" t="str">
            <v>FISH (WHOLE)</v>
          </cell>
          <cell r="F31" t="str">
            <v>NC</v>
          </cell>
          <cell r="G31" t="str">
            <v>NC</v>
          </cell>
        </row>
        <row r="32">
          <cell r="A32" t="str">
            <v>2Ni</v>
          </cell>
          <cell r="B32" t="str">
            <v>Ni</v>
          </cell>
          <cell r="C32">
            <v>2</v>
          </cell>
          <cell r="D32" t="str">
            <v>MSC STRIPED BASS</v>
          </cell>
          <cell r="E32" t="str">
            <v>FISH (WHOLE)</v>
          </cell>
          <cell r="F32">
            <v>3.2</v>
          </cell>
          <cell r="G32">
            <v>0.40000000000000013</v>
          </cell>
          <cell r="H32">
            <v>1.8</v>
          </cell>
          <cell r="I32">
            <v>1.4</v>
          </cell>
        </row>
        <row r="33">
          <cell r="A33" t="str">
            <v>2Pb</v>
          </cell>
          <cell r="B33" t="str">
            <v>Pb</v>
          </cell>
          <cell r="C33">
            <v>2</v>
          </cell>
          <cell r="D33" t="str">
            <v>MSC STRIPED BASS</v>
          </cell>
          <cell r="E33" t="str">
            <v>FISH (WHOLE)</v>
          </cell>
          <cell r="F33">
            <v>4.79</v>
          </cell>
          <cell r="G33">
            <v>2.45</v>
          </cell>
          <cell r="H33">
            <v>3.62</v>
          </cell>
          <cell r="I33">
            <v>1.17</v>
          </cell>
        </row>
        <row r="34">
          <cell r="A34" t="str">
            <v>2Sb</v>
          </cell>
          <cell r="B34" t="str">
            <v>Sb</v>
          </cell>
          <cell r="C34">
            <v>2</v>
          </cell>
          <cell r="D34" t="str">
            <v>MSC STRIPED BASS</v>
          </cell>
          <cell r="E34" t="str">
            <v>FISH (WHOLE)</v>
          </cell>
          <cell r="F34" t="str">
            <v>NC</v>
          </cell>
          <cell r="G34" t="str">
            <v>NC</v>
          </cell>
        </row>
        <row r="35">
          <cell r="A35" t="str">
            <v>2Se</v>
          </cell>
          <cell r="B35" t="str">
            <v>Se</v>
          </cell>
          <cell r="C35">
            <v>2</v>
          </cell>
          <cell r="D35" t="str">
            <v>MSC STRIPED BASS</v>
          </cell>
          <cell r="E35" t="str">
            <v>FISH (WHOLE)</v>
          </cell>
          <cell r="F35">
            <v>2.46</v>
          </cell>
          <cell r="G35">
            <v>2.0599999999999996</v>
          </cell>
          <cell r="H35">
            <v>2.26</v>
          </cell>
          <cell r="I35">
            <v>0.2</v>
          </cell>
        </row>
        <row r="36">
          <cell r="A36" t="str">
            <v>2Sn</v>
          </cell>
          <cell r="B36" t="str">
            <v>Sn</v>
          </cell>
          <cell r="C36">
            <v>2</v>
          </cell>
          <cell r="D36" t="str">
            <v>MSC STRIPED BASS</v>
          </cell>
          <cell r="E36" t="str">
            <v>FISH (WHOLE)</v>
          </cell>
          <cell r="F36" t="str">
            <v>NC</v>
          </cell>
          <cell r="G36" t="str">
            <v>NC</v>
          </cell>
        </row>
        <row r="37">
          <cell r="A37" t="str">
            <v>2Zn</v>
          </cell>
          <cell r="B37" t="str">
            <v>Zn</v>
          </cell>
          <cell r="C37">
            <v>2</v>
          </cell>
          <cell r="D37" t="str">
            <v>MSC STRIPED BASS</v>
          </cell>
          <cell r="E37" t="str">
            <v>FISH (WHOLE)</v>
          </cell>
          <cell r="F37">
            <v>45.9</v>
          </cell>
          <cell r="G37">
            <v>41.9</v>
          </cell>
          <cell r="H37">
            <v>43.9</v>
          </cell>
          <cell r="I37">
            <v>2</v>
          </cell>
        </row>
        <row r="38">
          <cell r="A38" t="str">
            <v>3Ag</v>
          </cell>
          <cell r="B38" t="str">
            <v>Ag</v>
          </cell>
          <cell r="C38">
            <v>3</v>
          </cell>
          <cell r="D38" t="str">
            <v>EPA WP286 SLUDGE</v>
          </cell>
          <cell r="E38" t="str">
            <v>SLUDGE</v>
          </cell>
          <cell r="F38" t="str">
            <v>NC</v>
          </cell>
          <cell r="G38" t="str">
            <v>NC</v>
          </cell>
        </row>
        <row r="39">
          <cell r="A39" t="str">
            <v>3Al</v>
          </cell>
          <cell r="B39" t="str">
            <v>Al</v>
          </cell>
          <cell r="C39">
            <v>3</v>
          </cell>
          <cell r="D39" t="str">
            <v>EPA WP286 SLUDGE</v>
          </cell>
          <cell r="E39" t="str">
            <v>SLUDGE</v>
          </cell>
          <cell r="F39">
            <v>11463</v>
          </cell>
          <cell r="G39">
            <v>2307</v>
          </cell>
          <cell r="H39">
            <v>6885</v>
          </cell>
          <cell r="I39">
            <v>4578</v>
          </cell>
        </row>
        <row r="40">
          <cell r="A40" t="str">
            <v>3As</v>
          </cell>
          <cell r="B40" t="str">
            <v>As</v>
          </cell>
          <cell r="C40">
            <v>3</v>
          </cell>
          <cell r="D40" t="str">
            <v>EPA WP286 SLUDGE</v>
          </cell>
          <cell r="E40" t="str">
            <v>SLUDGE</v>
          </cell>
          <cell r="F40" t="str">
            <v>NC</v>
          </cell>
          <cell r="G40" t="str">
            <v>NC</v>
          </cell>
        </row>
        <row r="41">
          <cell r="A41" t="str">
            <v>3B</v>
          </cell>
          <cell r="B41" t="str">
            <v>B</v>
          </cell>
          <cell r="C41">
            <v>3</v>
          </cell>
          <cell r="D41" t="str">
            <v>EPA WP286 SLUDGE</v>
          </cell>
          <cell r="E41" t="str">
            <v>SLUDGE</v>
          </cell>
          <cell r="F41" t="str">
            <v>NC</v>
          </cell>
          <cell r="G41" t="str">
            <v>NC</v>
          </cell>
        </row>
        <row r="42">
          <cell r="A42" t="str">
            <v>3Be</v>
          </cell>
          <cell r="B42" t="str">
            <v>Be</v>
          </cell>
          <cell r="C42">
            <v>3</v>
          </cell>
          <cell r="D42" t="str">
            <v>EPA WP286 SLUDGE</v>
          </cell>
          <cell r="E42" t="str">
            <v>SLUDGE</v>
          </cell>
          <cell r="F42" t="str">
            <v>NC</v>
          </cell>
          <cell r="G42" t="str">
            <v>NC</v>
          </cell>
        </row>
        <row r="43">
          <cell r="A43" t="str">
            <v>3Ca</v>
          </cell>
          <cell r="B43" t="str">
            <v>Ca</v>
          </cell>
          <cell r="C43">
            <v>3</v>
          </cell>
          <cell r="D43" t="str">
            <v>EPA WP286 SLUDGE</v>
          </cell>
          <cell r="E43" t="str">
            <v>SLUDGE</v>
          </cell>
          <cell r="F43">
            <v>64558</v>
          </cell>
          <cell r="G43">
            <v>39074</v>
          </cell>
          <cell r="H43">
            <v>51816</v>
          </cell>
          <cell r="I43">
            <v>12742</v>
          </cell>
        </row>
        <row r="44">
          <cell r="A44" t="str">
            <v>3Cd</v>
          </cell>
          <cell r="B44" t="str">
            <v>Cd</v>
          </cell>
          <cell r="C44">
            <v>3</v>
          </cell>
          <cell r="D44" t="str">
            <v>EPA WP286 SLUDGE</v>
          </cell>
          <cell r="E44" t="str">
            <v>SLUDGE</v>
          </cell>
          <cell r="F44">
            <v>133</v>
          </cell>
          <cell r="G44">
            <v>105</v>
          </cell>
          <cell r="H44">
            <v>119</v>
          </cell>
          <cell r="I44">
            <v>14</v>
          </cell>
        </row>
        <row r="45">
          <cell r="A45" t="str">
            <v>3Cr</v>
          </cell>
          <cell r="B45" t="str">
            <v>Cr</v>
          </cell>
          <cell r="C45">
            <v>3</v>
          </cell>
          <cell r="D45" t="str">
            <v>EPA WP286 SLUDGE</v>
          </cell>
          <cell r="E45" t="str">
            <v>SLUDGE</v>
          </cell>
          <cell r="F45">
            <v>10084</v>
          </cell>
          <cell r="G45">
            <v>8340</v>
          </cell>
          <cell r="H45">
            <v>9212</v>
          </cell>
          <cell r="I45">
            <v>872</v>
          </cell>
        </row>
        <row r="46">
          <cell r="A46" t="str">
            <v>3Cu</v>
          </cell>
          <cell r="B46" t="str">
            <v>Cu</v>
          </cell>
          <cell r="C46">
            <v>3</v>
          </cell>
          <cell r="D46" t="str">
            <v>EPA WP286 SLUDGE</v>
          </cell>
          <cell r="E46" t="str">
            <v>SLUDGE</v>
          </cell>
          <cell r="F46">
            <v>1018</v>
          </cell>
          <cell r="G46">
            <v>750</v>
          </cell>
          <cell r="H46">
            <v>884</v>
          </cell>
          <cell r="I46">
            <v>134</v>
          </cell>
        </row>
        <row r="47">
          <cell r="A47" t="str">
            <v>3Fe</v>
          </cell>
          <cell r="B47" t="str">
            <v>Fe</v>
          </cell>
          <cell r="C47">
            <v>3</v>
          </cell>
          <cell r="D47" t="str">
            <v>EPA WP286 SLUDGE</v>
          </cell>
          <cell r="E47" t="str">
            <v>SLUDGE</v>
          </cell>
          <cell r="F47">
            <v>41301</v>
          </cell>
          <cell r="G47">
            <v>31185</v>
          </cell>
          <cell r="H47">
            <v>36243</v>
          </cell>
          <cell r="I47">
            <v>5058</v>
          </cell>
        </row>
        <row r="48">
          <cell r="A48" t="str">
            <v>3Hg</v>
          </cell>
          <cell r="B48" t="str">
            <v>Hg</v>
          </cell>
          <cell r="C48">
            <v>3</v>
          </cell>
          <cell r="D48" t="str">
            <v>EPA WP286 SLUDGE</v>
          </cell>
          <cell r="E48" t="str">
            <v>SLUDGE</v>
          </cell>
          <cell r="F48" t="str">
            <v>NC</v>
          </cell>
          <cell r="G48" t="str">
            <v>NC</v>
          </cell>
        </row>
        <row r="49">
          <cell r="A49" t="str">
            <v>3K</v>
          </cell>
          <cell r="B49" t="str">
            <v>K</v>
          </cell>
          <cell r="C49">
            <v>3</v>
          </cell>
          <cell r="D49" t="str">
            <v>EPA WP286 SLUDGE</v>
          </cell>
          <cell r="E49" t="str">
            <v>SLUDGE</v>
          </cell>
          <cell r="F49">
            <v>3337</v>
          </cell>
          <cell r="G49">
            <v>1573</v>
          </cell>
          <cell r="H49">
            <v>2455</v>
          </cell>
          <cell r="I49">
            <v>882</v>
          </cell>
        </row>
        <row r="50">
          <cell r="A50" t="str">
            <v>3Mg</v>
          </cell>
          <cell r="B50" t="str">
            <v>Mg</v>
          </cell>
          <cell r="C50">
            <v>3</v>
          </cell>
          <cell r="D50" t="str">
            <v>EPA WP286 SLUDGE</v>
          </cell>
          <cell r="E50" t="str">
            <v>SLUDGE</v>
          </cell>
          <cell r="F50">
            <v>2731</v>
          </cell>
          <cell r="G50">
            <v>1747</v>
          </cell>
          <cell r="H50">
            <v>2239</v>
          </cell>
          <cell r="I50">
            <v>492</v>
          </cell>
        </row>
        <row r="51">
          <cell r="A51" t="str">
            <v>3Mn</v>
          </cell>
          <cell r="B51" t="str">
            <v>Mn</v>
          </cell>
          <cell r="C51">
            <v>3</v>
          </cell>
          <cell r="D51" t="str">
            <v>EPA WP286 SLUDGE</v>
          </cell>
          <cell r="E51" t="str">
            <v>SLUDGE</v>
          </cell>
          <cell r="F51">
            <v>359</v>
          </cell>
          <cell r="G51">
            <v>263</v>
          </cell>
          <cell r="H51">
            <v>311</v>
          </cell>
          <cell r="I51">
            <v>48</v>
          </cell>
        </row>
        <row r="52">
          <cell r="A52" t="str">
            <v>3Mo</v>
          </cell>
          <cell r="B52" t="str">
            <v>Mo</v>
          </cell>
          <cell r="C52">
            <v>3</v>
          </cell>
          <cell r="D52" t="str">
            <v>EPA WP286 SLUDGE</v>
          </cell>
          <cell r="E52" t="str">
            <v>SLUDGE</v>
          </cell>
          <cell r="F52" t="str">
            <v>NC</v>
          </cell>
          <cell r="G52" t="str">
            <v>NC</v>
          </cell>
        </row>
        <row r="53">
          <cell r="A53" t="str">
            <v>3Na</v>
          </cell>
          <cell r="B53" t="str">
            <v>Na</v>
          </cell>
          <cell r="C53">
            <v>3</v>
          </cell>
          <cell r="D53" t="str">
            <v>EPA WP286 SLUDGE</v>
          </cell>
          <cell r="E53" t="str">
            <v>SLUDGE</v>
          </cell>
          <cell r="F53">
            <v>89393</v>
          </cell>
          <cell r="G53">
            <v>77133</v>
          </cell>
          <cell r="H53">
            <v>83263</v>
          </cell>
          <cell r="I53">
            <v>6130</v>
          </cell>
        </row>
        <row r="54">
          <cell r="A54" t="str">
            <v>3Ni</v>
          </cell>
          <cell r="B54" t="str">
            <v>Ni</v>
          </cell>
          <cell r="C54">
            <v>3</v>
          </cell>
          <cell r="D54" t="str">
            <v>EPA WP286 SLUDGE</v>
          </cell>
          <cell r="E54" t="str">
            <v>SLUDGE</v>
          </cell>
          <cell r="F54">
            <v>580</v>
          </cell>
          <cell r="G54">
            <v>444</v>
          </cell>
          <cell r="H54">
            <v>512</v>
          </cell>
          <cell r="I54">
            <v>68</v>
          </cell>
        </row>
        <row r="55">
          <cell r="A55" t="str">
            <v>3Pb</v>
          </cell>
          <cell r="B55" t="str">
            <v>Pb</v>
          </cell>
          <cell r="C55">
            <v>3</v>
          </cell>
          <cell r="D55" t="str">
            <v>EPA WP286 SLUDGE</v>
          </cell>
          <cell r="E55" t="str">
            <v>SLUDGE</v>
          </cell>
          <cell r="F55">
            <v>1390</v>
          </cell>
          <cell r="G55">
            <v>1174</v>
          </cell>
          <cell r="H55">
            <v>1282</v>
          </cell>
          <cell r="I55">
            <v>108</v>
          </cell>
        </row>
        <row r="56">
          <cell r="A56" t="str">
            <v>3Sb</v>
          </cell>
          <cell r="B56" t="str">
            <v>Sb</v>
          </cell>
          <cell r="C56">
            <v>3</v>
          </cell>
          <cell r="D56" t="str">
            <v>EPA WP286 SLUDGE</v>
          </cell>
          <cell r="E56" t="str">
            <v>SLUDGE</v>
          </cell>
          <cell r="F56" t="str">
            <v>NC</v>
          </cell>
          <cell r="G56" t="str">
            <v>NC</v>
          </cell>
        </row>
        <row r="57">
          <cell r="A57" t="str">
            <v>3Se</v>
          </cell>
          <cell r="B57" t="str">
            <v>Se</v>
          </cell>
          <cell r="C57">
            <v>3</v>
          </cell>
          <cell r="D57" t="str">
            <v>EPA WP286 SLUDGE</v>
          </cell>
          <cell r="E57" t="str">
            <v>SLUDGE</v>
          </cell>
          <cell r="F57" t="str">
            <v>NC</v>
          </cell>
          <cell r="G57" t="str">
            <v>NC</v>
          </cell>
        </row>
        <row r="58">
          <cell r="A58" t="str">
            <v>3Sn</v>
          </cell>
          <cell r="B58" t="str">
            <v>Sn</v>
          </cell>
          <cell r="C58">
            <v>3</v>
          </cell>
          <cell r="D58" t="str">
            <v>EPA WP286 SLUDGE</v>
          </cell>
          <cell r="E58" t="str">
            <v>SLUDGE</v>
          </cell>
          <cell r="F58" t="str">
            <v>NC</v>
          </cell>
          <cell r="G58" t="str">
            <v>NC</v>
          </cell>
        </row>
        <row r="59">
          <cell r="A59" t="str">
            <v>3Zn</v>
          </cell>
          <cell r="B59" t="str">
            <v>Zn</v>
          </cell>
          <cell r="C59">
            <v>3</v>
          </cell>
          <cell r="D59" t="str">
            <v>EPA WP286 SLUDGE</v>
          </cell>
          <cell r="E59" t="str">
            <v>SLUDGE</v>
          </cell>
          <cell r="F59">
            <v>15430</v>
          </cell>
          <cell r="G59">
            <v>12190</v>
          </cell>
          <cell r="H59">
            <v>13810</v>
          </cell>
          <cell r="I59">
            <v>1620</v>
          </cell>
        </row>
        <row r="60">
          <cell r="A60" t="str">
            <v>4Ag</v>
          </cell>
          <cell r="B60" t="str">
            <v>Ag</v>
          </cell>
          <cell r="C60">
            <v>4</v>
          </cell>
          <cell r="D60" t="str">
            <v>EPA H2O WP283-1</v>
          </cell>
          <cell r="E60" t="str">
            <v>WATER</v>
          </cell>
          <cell r="F60">
            <v>1100</v>
          </cell>
          <cell r="G60">
            <v>900</v>
          </cell>
          <cell r="H60">
            <v>1000</v>
          </cell>
          <cell r="I60">
            <v>100</v>
          </cell>
        </row>
        <row r="61">
          <cell r="A61" t="str">
            <v>4Al</v>
          </cell>
          <cell r="B61" t="str">
            <v>Al</v>
          </cell>
          <cell r="C61">
            <v>4</v>
          </cell>
          <cell r="D61" t="str">
            <v>EPA H2O WP283-1</v>
          </cell>
          <cell r="E61" t="str">
            <v>WATER</v>
          </cell>
          <cell r="F61" t="str">
            <v>NC</v>
          </cell>
          <cell r="G61" t="str">
            <v>NC</v>
          </cell>
        </row>
        <row r="62">
          <cell r="A62" t="str">
            <v>4As</v>
          </cell>
          <cell r="B62" t="str">
            <v>As</v>
          </cell>
          <cell r="C62">
            <v>4</v>
          </cell>
          <cell r="D62" t="str">
            <v>EPA H2O WP283-1</v>
          </cell>
          <cell r="E62" t="str">
            <v>WATER</v>
          </cell>
          <cell r="F62">
            <v>1100</v>
          </cell>
          <cell r="G62">
            <v>900</v>
          </cell>
          <cell r="H62">
            <v>1000</v>
          </cell>
          <cell r="I62">
            <v>100</v>
          </cell>
        </row>
        <row r="63">
          <cell r="A63" t="str">
            <v>4B</v>
          </cell>
          <cell r="B63" t="str">
            <v>B</v>
          </cell>
          <cell r="C63">
            <v>4</v>
          </cell>
          <cell r="D63" t="str">
            <v>EPA H2O WP283-1</v>
          </cell>
          <cell r="E63" t="str">
            <v>WATER</v>
          </cell>
          <cell r="F63" t="str">
            <v>NC</v>
          </cell>
          <cell r="G63" t="str">
            <v>NC</v>
          </cell>
        </row>
        <row r="64">
          <cell r="A64" t="str">
            <v>4Ba</v>
          </cell>
          <cell r="B64" t="str">
            <v>Ba</v>
          </cell>
          <cell r="C64">
            <v>4</v>
          </cell>
          <cell r="D64" t="str">
            <v>EPA H2O WP283-1</v>
          </cell>
          <cell r="E64" t="str">
            <v>WATER</v>
          </cell>
          <cell r="F64">
            <v>44000</v>
          </cell>
          <cell r="G64">
            <v>36000</v>
          </cell>
          <cell r="H64">
            <v>40000</v>
          </cell>
          <cell r="I64">
            <v>4000</v>
          </cell>
        </row>
        <row r="65">
          <cell r="A65" t="str">
            <v>4Be</v>
          </cell>
          <cell r="B65" t="str">
            <v>Be</v>
          </cell>
          <cell r="C65">
            <v>4</v>
          </cell>
          <cell r="D65" t="str">
            <v>EPA H2O WP283-1</v>
          </cell>
          <cell r="E65" t="str">
            <v>WATER</v>
          </cell>
          <cell r="F65" t="str">
            <v>NC</v>
          </cell>
          <cell r="G65" t="str">
            <v>NC</v>
          </cell>
        </row>
        <row r="66">
          <cell r="A66" t="str">
            <v>4Ca</v>
          </cell>
          <cell r="B66" t="str">
            <v>Ca</v>
          </cell>
          <cell r="C66">
            <v>4</v>
          </cell>
          <cell r="D66" t="str">
            <v>EPA H2O WP283-1</v>
          </cell>
          <cell r="E66" t="str">
            <v>WATER</v>
          </cell>
          <cell r="F66" t="str">
            <v>NC</v>
          </cell>
          <cell r="G66" t="str">
            <v>NC</v>
          </cell>
        </row>
        <row r="67">
          <cell r="A67" t="str">
            <v>4Cd</v>
          </cell>
          <cell r="B67" t="str">
            <v>Cd</v>
          </cell>
          <cell r="C67">
            <v>4</v>
          </cell>
          <cell r="D67" t="str">
            <v>EPA H2O WP283-1</v>
          </cell>
          <cell r="E67" t="str">
            <v>WATER</v>
          </cell>
          <cell r="F67">
            <v>770</v>
          </cell>
          <cell r="G67">
            <v>630</v>
          </cell>
          <cell r="H67">
            <v>700</v>
          </cell>
          <cell r="I67">
            <v>70</v>
          </cell>
        </row>
        <row r="68">
          <cell r="A68" t="str">
            <v>4Cr</v>
          </cell>
          <cell r="B68" t="str">
            <v>Cr</v>
          </cell>
          <cell r="C68">
            <v>4</v>
          </cell>
          <cell r="D68" t="str">
            <v>EPA H2O WP283-1</v>
          </cell>
          <cell r="E68" t="str">
            <v>WATER</v>
          </cell>
          <cell r="F68">
            <v>1375</v>
          </cell>
          <cell r="G68">
            <v>1125</v>
          </cell>
          <cell r="H68">
            <v>1250</v>
          </cell>
          <cell r="I68">
            <v>125</v>
          </cell>
        </row>
        <row r="69">
          <cell r="A69" t="str">
            <v>4Cu</v>
          </cell>
          <cell r="B69" t="str">
            <v>Cu</v>
          </cell>
          <cell r="C69">
            <v>4</v>
          </cell>
          <cell r="D69" t="str">
            <v>EPA H2O WP283-1</v>
          </cell>
          <cell r="E69" t="str">
            <v>WATER</v>
          </cell>
          <cell r="F69" t="str">
            <v>NC</v>
          </cell>
          <cell r="G69" t="str">
            <v>NC</v>
          </cell>
        </row>
        <row r="70">
          <cell r="A70" t="str">
            <v>4Fe</v>
          </cell>
          <cell r="B70" t="str">
            <v>Fe</v>
          </cell>
          <cell r="C70">
            <v>4</v>
          </cell>
          <cell r="D70" t="str">
            <v>EPA H2O WP283-1</v>
          </cell>
          <cell r="E70" t="str">
            <v>WATER</v>
          </cell>
          <cell r="F70" t="str">
            <v>NC</v>
          </cell>
          <cell r="G70" t="str">
            <v>NC</v>
          </cell>
        </row>
        <row r="71">
          <cell r="A71" t="str">
            <v>4Hg</v>
          </cell>
          <cell r="B71" t="str">
            <v>Hg</v>
          </cell>
          <cell r="C71">
            <v>4</v>
          </cell>
          <cell r="D71" t="str">
            <v>EPA H2O WP283-1</v>
          </cell>
          <cell r="E71" t="str">
            <v>WATER</v>
          </cell>
          <cell r="F71">
            <v>55</v>
          </cell>
          <cell r="G71">
            <v>45</v>
          </cell>
          <cell r="H71">
            <v>50</v>
          </cell>
          <cell r="I71">
            <v>5</v>
          </cell>
        </row>
        <row r="72">
          <cell r="A72" t="str">
            <v>4K</v>
          </cell>
          <cell r="B72" t="str">
            <v>K</v>
          </cell>
          <cell r="C72">
            <v>4</v>
          </cell>
          <cell r="D72" t="str">
            <v>EPA H2O WP283-1</v>
          </cell>
          <cell r="E72" t="str">
            <v>WATER</v>
          </cell>
          <cell r="F72" t="str">
            <v>NC</v>
          </cell>
          <cell r="G72" t="str">
            <v>NC</v>
          </cell>
        </row>
        <row r="73">
          <cell r="A73" t="str">
            <v>4Mg</v>
          </cell>
          <cell r="B73" t="str">
            <v>Mg</v>
          </cell>
          <cell r="C73">
            <v>4</v>
          </cell>
          <cell r="D73" t="str">
            <v>EPA H2O WP283-1</v>
          </cell>
          <cell r="E73" t="str">
            <v>WATER</v>
          </cell>
          <cell r="F73" t="str">
            <v>NC</v>
          </cell>
          <cell r="G73" t="str">
            <v>NC</v>
          </cell>
        </row>
        <row r="74">
          <cell r="A74" t="str">
            <v>4Mn</v>
          </cell>
          <cell r="B74" t="str">
            <v>Mn</v>
          </cell>
          <cell r="C74">
            <v>4</v>
          </cell>
          <cell r="D74" t="str">
            <v>EPA H2O WP283-1</v>
          </cell>
          <cell r="E74" t="str">
            <v>WATER</v>
          </cell>
          <cell r="F74" t="str">
            <v>NC</v>
          </cell>
          <cell r="G74" t="str">
            <v>NC</v>
          </cell>
        </row>
        <row r="75">
          <cell r="A75" t="str">
            <v>4Mo</v>
          </cell>
          <cell r="B75" t="str">
            <v>Mo</v>
          </cell>
          <cell r="C75">
            <v>4</v>
          </cell>
          <cell r="D75" t="str">
            <v>EPA H2O WP283-1</v>
          </cell>
          <cell r="E75" t="str">
            <v>WATER</v>
          </cell>
          <cell r="F75" t="str">
            <v>NC</v>
          </cell>
          <cell r="G75" t="str">
            <v>NC</v>
          </cell>
        </row>
        <row r="76">
          <cell r="A76" t="str">
            <v>4Na</v>
          </cell>
          <cell r="B76" t="str">
            <v>Na</v>
          </cell>
          <cell r="C76">
            <v>4</v>
          </cell>
          <cell r="D76" t="str">
            <v>EPA H2O WP283-1</v>
          </cell>
          <cell r="E76" t="str">
            <v>WATER</v>
          </cell>
          <cell r="F76" t="str">
            <v>NC</v>
          </cell>
          <cell r="G76" t="str">
            <v>NC</v>
          </cell>
        </row>
        <row r="77">
          <cell r="A77" t="str">
            <v>4Ni</v>
          </cell>
          <cell r="B77" t="str">
            <v>Ni</v>
          </cell>
          <cell r="C77">
            <v>4</v>
          </cell>
          <cell r="D77" t="str">
            <v>EPA H2O WP283-1</v>
          </cell>
          <cell r="E77" t="str">
            <v>WATER</v>
          </cell>
          <cell r="F77" t="str">
            <v>NC</v>
          </cell>
          <cell r="G77" t="str">
            <v>NC</v>
          </cell>
        </row>
        <row r="78">
          <cell r="A78" t="str">
            <v>4Pb</v>
          </cell>
          <cell r="B78" t="str">
            <v>Pb</v>
          </cell>
          <cell r="C78">
            <v>4</v>
          </cell>
          <cell r="D78" t="str">
            <v>EPA H2O WP283-1</v>
          </cell>
          <cell r="E78" t="str">
            <v>WATER</v>
          </cell>
          <cell r="F78">
            <v>2200</v>
          </cell>
          <cell r="G78">
            <v>1800</v>
          </cell>
          <cell r="H78">
            <v>2000</v>
          </cell>
          <cell r="I78">
            <v>200</v>
          </cell>
        </row>
        <row r="79">
          <cell r="A79" t="str">
            <v>4Sb</v>
          </cell>
          <cell r="B79" t="str">
            <v>Sb</v>
          </cell>
          <cell r="C79">
            <v>4</v>
          </cell>
          <cell r="D79" t="str">
            <v>EPA H2O WP283-1</v>
          </cell>
          <cell r="E79" t="str">
            <v>WATER</v>
          </cell>
          <cell r="F79" t="str">
            <v>NC</v>
          </cell>
          <cell r="G79" t="str">
            <v>NC</v>
          </cell>
        </row>
        <row r="80">
          <cell r="A80" t="str">
            <v>4Se</v>
          </cell>
          <cell r="B80" t="str">
            <v>Se</v>
          </cell>
          <cell r="C80">
            <v>4</v>
          </cell>
          <cell r="D80" t="str">
            <v>EPA H2O WP283-1</v>
          </cell>
          <cell r="E80" t="str">
            <v>WATER</v>
          </cell>
          <cell r="F80">
            <v>550</v>
          </cell>
          <cell r="G80">
            <v>450</v>
          </cell>
          <cell r="H80">
            <v>500</v>
          </cell>
          <cell r="I80">
            <v>50</v>
          </cell>
        </row>
        <row r="81">
          <cell r="A81" t="str">
            <v>4Sn</v>
          </cell>
          <cell r="B81" t="str">
            <v>Sn</v>
          </cell>
          <cell r="C81">
            <v>4</v>
          </cell>
          <cell r="D81" t="str">
            <v>EPA H2O WP283-1</v>
          </cell>
          <cell r="E81" t="str">
            <v>WATER</v>
          </cell>
          <cell r="F81" t="str">
            <v>NC</v>
          </cell>
          <cell r="G81" t="str">
            <v>NC</v>
          </cell>
        </row>
        <row r="82">
          <cell r="A82" t="str">
            <v>4Zn</v>
          </cell>
          <cell r="B82" t="str">
            <v>Zn</v>
          </cell>
          <cell r="C82">
            <v>4</v>
          </cell>
          <cell r="D82" t="str">
            <v>EPA H2O WP283-1</v>
          </cell>
          <cell r="E82" t="str">
            <v>WATER</v>
          </cell>
          <cell r="F82" t="str">
            <v>NC</v>
          </cell>
          <cell r="G82" t="str">
            <v>NC</v>
          </cell>
        </row>
        <row r="83">
          <cell r="A83" t="str">
            <v>5Ag</v>
          </cell>
          <cell r="B83" t="str">
            <v>Ag</v>
          </cell>
          <cell r="C83">
            <v>5</v>
          </cell>
          <cell r="D83" t="str">
            <v>EPA H2O WP283-2</v>
          </cell>
          <cell r="E83" t="str">
            <v>WATER</v>
          </cell>
          <cell r="F83">
            <v>6600</v>
          </cell>
          <cell r="G83">
            <v>5400</v>
          </cell>
          <cell r="H83">
            <v>6000</v>
          </cell>
          <cell r="I83">
            <v>600</v>
          </cell>
        </row>
        <row r="84">
          <cell r="A84" t="str">
            <v>5Al</v>
          </cell>
          <cell r="B84" t="str">
            <v>Al</v>
          </cell>
          <cell r="C84">
            <v>5</v>
          </cell>
          <cell r="D84" t="str">
            <v>EPA H2O WP283-2</v>
          </cell>
          <cell r="E84" t="str">
            <v>WATER</v>
          </cell>
          <cell r="F84" t="str">
            <v>NC</v>
          </cell>
          <cell r="G84" t="str">
            <v>NC</v>
          </cell>
        </row>
        <row r="85">
          <cell r="A85" t="str">
            <v>5As</v>
          </cell>
          <cell r="B85" t="str">
            <v>As</v>
          </cell>
          <cell r="C85">
            <v>5</v>
          </cell>
          <cell r="D85" t="str">
            <v>EPA H2O WP283-2</v>
          </cell>
          <cell r="E85" t="str">
            <v>WATER</v>
          </cell>
          <cell r="F85">
            <v>7700</v>
          </cell>
          <cell r="G85">
            <v>6300</v>
          </cell>
          <cell r="H85">
            <v>7000</v>
          </cell>
          <cell r="I85">
            <v>700</v>
          </cell>
        </row>
        <row r="86">
          <cell r="A86" t="str">
            <v>5B</v>
          </cell>
          <cell r="B86" t="str">
            <v>B</v>
          </cell>
          <cell r="C86">
            <v>5</v>
          </cell>
          <cell r="D86" t="str">
            <v>EPA H2O WP283-2</v>
          </cell>
          <cell r="E86" t="str">
            <v>WATER</v>
          </cell>
          <cell r="F86" t="str">
            <v>NC</v>
          </cell>
          <cell r="G86" t="str">
            <v>NC</v>
          </cell>
        </row>
        <row r="87">
          <cell r="A87" t="str">
            <v>5Ba</v>
          </cell>
          <cell r="B87" t="str">
            <v>Ba</v>
          </cell>
          <cell r="C87">
            <v>5</v>
          </cell>
          <cell r="D87" t="str">
            <v>EPA H2O WP283-2</v>
          </cell>
          <cell r="E87" t="str">
            <v>WATER</v>
          </cell>
          <cell r="F87">
            <v>131560</v>
          </cell>
          <cell r="G87">
            <v>107640</v>
          </cell>
          <cell r="H87">
            <v>119600</v>
          </cell>
          <cell r="I87">
            <v>11960</v>
          </cell>
        </row>
        <row r="88">
          <cell r="A88" t="str">
            <v>5Be</v>
          </cell>
          <cell r="B88" t="str">
            <v>Be</v>
          </cell>
          <cell r="C88">
            <v>5</v>
          </cell>
          <cell r="D88" t="str">
            <v>EPA H2O WP283-2</v>
          </cell>
          <cell r="E88" t="str">
            <v>WATER</v>
          </cell>
          <cell r="F88" t="str">
            <v>NC</v>
          </cell>
          <cell r="G88" t="str">
            <v>NC</v>
          </cell>
        </row>
        <row r="89">
          <cell r="A89" t="str">
            <v>5Ca</v>
          </cell>
          <cell r="B89" t="str">
            <v>Ca</v>
          </cell>
          <cell r="C89">
            <v>5</v>
          </cell>
          <cell r="D89" t="str">
            <v>EPA H2O WP283-2</v>
          </cell>
          <cell r="E89" t="str">
            <v>WATER</v>
          </cell>
          <cell r="F89" t="str">
            <v>NC</v>
          </cell>
          <cell r="G89" t="str">
            <v>NC</v>
          </cell>
        </row>
        <row r="90">
          <cell r="A90" t="str">
            <v>5Cd</v>
          </cell>
          <cell r="B90" t="str">
            <v>Cd</v>
          </cell>
          <cell r="C90">
            <v>5</v>
          </cell>
          <cell r="D90" t="str">
            <v>EPA H2O WP283-2</v>
          </cell>
          <cell r="E90" t="str">
            <v>WATER</v>
          </cell>
          <cell r="F90">
            <v>1430</v>
          </cell>
          <cell r="G90">
            <v>1170</v>
          </cell>
          <cell r="H90">
            <v>1300</v>
          </cell>
          <cell r="I90">
            <v>130</v>
          </cell>
        </row>
        <row r="91">
          <cell r="A91" t="str">
            <v>5Cr</v>
          </cell>
          <cell r="B91" t="str">
            <v>Cr</v>
          </cell>
          <cell r="C91">
            <v>5</v>
          </cell>
          <cell r="D91" t="str">
            <v>EPA H2O WP283-2</v>
          </cell>
          <cell r="E91" t="str">
            <v>WATER</v>
          </cell>
          <cell r="F91">
            <v>7150</v>
          </cell>
          <cell r="G91">
            <v>5850</v>
          </cell>
          <cell r="H91">
            <v>6500</v>
          </cell>
          <cell r="I91">
            <v>650</v>
          </cell>
        </row>
        <row r="92">
          <cell r="A92" t="str">
            <v>5Cu</v>
          </cell>
          <cell r="B92" t="str">
            <v>Cu</v>
          </cell>
          <cell r="C92">
            <v>5</v>
          </cell>
          <cell r="D92" t="str">
            <v>EPA H2O WP283-2</v>
          </cell>
          <cell r="E92" t="str">
            <v>WATER</v>
          </cell>
          <cell r="F92" t="str">
            <v>NC</v>
          </cell>
          <cell r="G92" t="str">
            <v>NC</v>
          </cell>
        </row>
        <row r="93">
          <cell r="A93" t="str">
            <v>5Fe</v>
          </cell>
          <cell r="B93" t="str">
            <v>Fe</v>
          </cell>
          <cell r="C93">
            <v>5</v>
          </cell>
          <cell r="D93" t="str">
            <v>EPA H2O WP283-2</v>
          </cell>
          <cell r="E93" t="str">
            <v>WATER</v>
          </cell>
          <cell r="F93" t="str">
            <v>NC</v>
          </cell>
          <cell r="G93" t="str">
            <v>NC</v>
          </cell>
        </row>
        <row r="94">
          <cell r="A94" t="str">
            <v>5Hg</v>
          </cell>
          <cell r="B94" t="str">
            <v>Hg</v>
          </cell>
          <cell r="C94">
            <v>5</v>
          </cell>
          <cell r="D94" t="str">
            <v>EPA H2O WP283-2</v>
          </cell>
          <cell r="E94" t="str">
            <v>WATER</v>
          </cell>
          <cell r="F94">
            <v>330</v>
          </cell>
          <cell r="G94">
            <v>270</v>
          </cell>
          <cell r="H94">
            <v>300</v>
          </cell>
          <cell r="I94">
            <v>30</v>
          </cell>
        </row>
        <row r="95">
          <cell r="A95" t="str">
            <v>5K</v>
          </cell>
          <cell r="B95" t="str">
            <v>K</v>
          </cell>
          <cell r="C95">
            <v>5</v>
          </cell>
          <cell r="D95" t="str">
            <v>EPA H2O WP283-2</v>
          </cell>
          <cell r="E95" t="str">
            <v>WATER</v>
          </cell>
          <cell r="F95" t="str">
            <v>NC</v>
          </cell>
          <cell r="G95" t="str">
            <v>NC</v>
          </cell>
        </row>
        <row r="96">
          <cell r="A96" t="str">
            <v>5Mg</v>
          </cell>
          <cell r="B96" t="str">
            <v>Mg</v>
          </cell>
          <cell r="C96">
            <v>5</v>
          </cell>
          <cell r="D96" t="str">
            <v>EPA H2O WP283-2</v>
          </cell>
          <cell r="E96" t="str">
            <v>WATER</v>
          </cell>
          <cell r="F96" t="str">
            <v>NC</v>
          </cell>
          <cell r="G96" t="str">
            <v>NC</v>
          </cell>
        </row>
        <row r="97">
          <cell r="A97" t="str">
            <v>5Mn</v>
          </cell>
          <cell r="B97" t="str">
            <v>Mn</v>
          </cell>
          <cell r="C97">
            <v>5</v>
          </cell>
          <cell r="D97" t="str">
            <v>EPA H2O WP283-2</v>
          </cell>
          <cell r="E97" t="str">
            <v>WATER</v>
          </cell>
          <cell r="F97" t="str">
            <v>NC</v>
          </cell>
          <cell r="G97" t="str">
            <v>NC</v>
          </cell>
        </row>
        <row r="98">
          <cell r="A98" t="str">
            <v>5Mo</v>
          </cell>
          <cell r="B98" t="str">
            <v>Mo</v>
          </cell>
          <cell r="C98">
            <v>5</v>
          </cell>
          <cell r="D98" t="str">
            <v>EPA H2O WP283-2</v>
          </cell>
          <cell r="E98" t="str">
            <v>WATER</v>
          </cell>
          <cell r="F98" t="str">
            <v>NC</v>
          </cell>
          <cell r="G98" t="str">
            <v>NC</v>
          </cell>
        </row>
        <row r="99">
          <cell r="A99" t="str">
            <v>5Na</v>
          </cell>
          <cell r="B99" t="str">
            <v>Na</v>
          </cell>
          <cell r="C99">
            <v>5</v>
          </cell>
          <cell r="D99" t="str">
            <v>EPA H2O WP283-2</v>
          </cell>
          <cell r="E99" t="str">
            <v>WATER</v>
          </cell>
          <cell r="F99" t="str">
            <v>NC</v>
          </cell>
          <cell r="G99" t="str">
            <v>NC</v>
          </cell>
        </row>
        <row r="100">
          <cell r="A100" t="str">
            <v>5Ni</v>
          </cell>
          <cell r="B100" t="str">
            <v>Ni</v>
          </cell>
          <cell r="C100">
            <v>5</v>
          </cell>
          <cell r="D100" t="str">
            <v>EPA H2O WP283-2</v>
          </cell>
          <cell r="E100" t="str">
            <v>WATER</v>
          </cell>
          <cell r="F100" t="str">
            <v>NC</v>
          </cell>
          <cell r="G100" t="str">
            <v>NC</v>
          </cell>
        </row>
        <row r="101">
          <cell r="A101" t="str">
            <v>5Pb</v>
          </cell>
          <cell r="B101" t="str">
            <v>Pb</v>
          </cell>
          <cell r="C101">
            <v>5</v>
          </cell>
          <cell r="D101" t="str">
            <v>EPA H2O WP283-2</v>
          </cell>
          <cell r="E101" t="str">
            <v>WATER</v>
          </cell>
          <cell r="F101">
            <v>8800</v>
          </cell>
          <cell r="G101">
            <v>7200</v>
          </cell>
          <cell r="H101">
            <v>8000</v>
          </cell>
          <cell r="I101">
            <v>800</v>
          </cell>
        </row>
        <row r="102">
          <cell r="A102" t="str">
            <v>5Sb</v>
          </cell>
          <cell r="B102" t="str">
            <v>Sb</v>
          </cell>
          <cell r="C102">
            <v>5</v>
          </cell>
          <cell r="D102" t="str">
            <v>EPA H2O WP283-2</v>
          </cell>
          <cell r="E102" t="str">
            <v>WATER</v>
          </cell>
          <cell r="F102" t="str">
            <v>NC</v>
          </cell>
          <cell r="G102" t="str">
            <v>NC</v>
          </cell>
        </row>
        <row r="103">
          <cell r="A103" t="str">
            <v>5Se</v>
          </cell>
          <cell r="B103" t="str">
            <v>Se</v>
          </cell>
          <cell r="C103">
            <v>5</v>
          </cell>
          <cell r="D103" t="str">
            <v>EPA H2O WP283-2</v>
          </cell>
          <cell r="E103" t="str">
            <v>WATER</v>
          </cell>
          <cell r="F103">
            <v>1650</v>
          </cell>
          <cell r="G103">
            <v>1350</v>
          </cell>
          <cell r="H103">
            <v>1500</v>
          </cell>
          <cell r="I103">
            <v>150</v>
          </cell>
        </row>
        <row r="104">
          <cell r="A104" t="str">
            <v>5Sn</v>
          </cell>
          <cell r="B104" t="str">
            <v>Sn</v>
          </cell>
          <cell r="C104">
            <v>5</v>
          </cell>
          <cell r="D104" t="str">
            <v>EPA H2O WP283-2</v>
          </cell>
          <cell r="E104" t="str">
            <v>WATER</v>
          </cell>
          <cell r="F104" t="str">
            <v>NC</v>
          </cell>
          <cell r="G104" t="str">
            <v>NC</v>
          </cell>
        </row>
        <row r="105">
          <cell r="A105" t="str">
            <v>5Zn</v>
          </cell>
          <cell r="B105" t="str">
            <v>Zn</v>
          </cell>
          <cell r="C105">
            <v>5</v>
          </cell>
          <cell r="D105" t="str">
            <v>EPA H2O WP283-2</v>
          </cell>
          <cell r="E105" t="str">
            <v>WATER</v>
          </cell>
          <cell r="F105" t="str">
            <v>NC</v>
          </cell>
          <cell r="G105" t="str">
            <v>NC</v>
          </cell>
        </row>
        <row r="106">
          <cell r="A106" t="str">
            <v>8Ag</v>
          </cell>
          <cell r="B106" t="str">
            <v>Ag</v>
          </cell>
          <cell r="C106">
            <v>8</v>
          </cell>
          <cell r="D106" t="str">
            <v>EPA H2O WP988-19</v>
          </cell>
          <cell r="E106" t="str">
            <v>WATER</v>
          </cell>
          <cell r="F106" t="str">
            <v>NC</v>
          </cell>
          <cell r="G106" t="str">
            <v>NC</v>
          </cell>
        </row>
        <row r="107">
          <cell r="A107" t="str">
            <v>8Al</v>
          </cell>
          <cell r="B107" t="str">
            <v>Al</v>
          </cell>
          <cell r="C107">
            <v>8</v>
          </cell>
          <cell r="D107" t="str">
            <v>EPA H2O WP988-19</v>
          </cell>
          <cell r="E107" t="str">
            <v>WATER</v>
          </cell>
          <cell r="F107" t="str">
            <v>NC</v>
          </cell>
          <cell r="G107" t="str">
            <v>NC</v>
          </cell>
        </row>
        <row r="108">
          <cell r="A108" t="str">
            <v>8As</v>
          </cell>
          <cell r="B108" t="str">
            <v>As</v>
          </cell>
          <cell r="C108">
            <v>8</v>
          </cell>
          <cell r="D108" t="str">
            <v>EPA H2O WP988-19</v>
          </cell>
          <cell r="E108" t="str">
            <v>WATER</v>
          </cell>
          <cell r="F108">
            <v>1100</v>
          </cell>
          <cell r="G108">
            <v>900</v>
          </cell>
          <cell r="H108">
            <v>1000</v>
          </cell>
          <cell r="I108">
            <v>100</v>
          </cell>
        </row>
        <row r="109">
          <cell r="A109" t="str">
            <v>8B</v>
          </cell>
          <cell r="B109" t="str">
            <v>B</v>
          </cell>
          <cell r="C109">
            <v>8</v>
          </cell>
          <cell r="D109" t="str">
            <v>EPA H2O WP988-19</v>
          </cell>
          <cell r="E109" t="str">
            <v>WATER</v>
          </cell>
          <cell r="F109" t="str">
            <v>NC</v>
          </cell>
          <cell r="G109" t="str">
            <v>NC</v>
          </cell>
        </row>
        <row r="110">
          <cell r="A110" t="str">
            <v>8Be</v>
          </cell>
          <cell r="B110" t="str">
            <v>Be</v>
          </cell>
          <cell r="C110">
            <v>8</v>
          </cell>
          <cell r="D110" t="str">
            <v>EPA H2O WP988-19</v>
          </cell>
          <cell r="E110" t="str">
            <v>WATER</v>
          </cell>
          <cell r="F110">
            <v>1100</v>
          </cell>
          <cell r="G110">
            <v>900</v>
          </cell>
          <cell r="H110">
            <v>1000</v>
          </cell>
          <cell r="I110">
            <v>100</v>
          </cell>
        </row>
        <row r="111">
          <cell r="A111" t="str">
            <v>8Ca</v>
          </cell>
          <cell r="B111" t="str">
            <v>Ca</v>
          </cell>
          <cell r="C111">
            <v>8</v>
          </cell>
          <cell r="D111" t="str">
            <v>EPA H2O WP988-19</v>
          </cell>
          <cell r="E111" t="str">
            <v>WATER</v>
          </cell>
          <cell r="F111">
            <v>1100</v>
          </cell>
          <cell r="G111">
            <v>900</v>
          </cell>
          <cell r="H111">
            <v>1000</v>
          </cell>
          <cell r="I111">
            <v>100</v>
          </cell>
        </row>
        <row r="112">
          <cell r="A112" t="str">
            <v>8Cd</v>
          </cell>
          <cell r="B112" t="str">
            <v>Cd</v>
          </cell>
          <cell r="C112">
            <v>8</v>
          </cell>
          <cell r="D112" t="str">
            <v>EPA H2O WP988-19</v>
          </cell>
          <cell r="E112" t="str">
            <v>WATER</v>
          </cell>
          <cell r="F112">
            <v>1100</v>
          </cell>
          <cell r="G112">
            <v>900</v>
          </cell>
          <cell r="H112">
            <v>1000</v>
          </cell>
          <cell r="I112">
            <v>100</v>
          </cell>
        </row>
        <row r="113">
          <cell r="A113" t="str">
            <v>8Co</v>
          </cell>
          <cell r="B113" t="str">
            <v>Co</v>
          </cell>
          <cell r="C113">
            <v>8</v>
          </cell>
          <cell r="D113" t="str">
            <v>EPA H2O WP988-19</v>
          </cell>
          <cell r="E113" t="str">
            <v>WATER</v>
          </cell>
          <cell r="F113">
            <v>1100</v>
          </cell>
          <cell r="G113">
            <v>900</v>
          </cell>
          <cell r="H113">
            <v>1000</v>
          </cell>
          <cell r="I113">
            <v>100</v>
          </cell>
        </row>
        <row r="114">
          <cell r="A114" t="str">
            <v>8Cr</v>
          </cell>
          <cell r="B114" t="str">
            <v>Cr</v>
          </cell>
          <cell r="C114">
            <v>8</v>
          </cell>
          <cell r="D114" t="str">
            <v>EPA H2O WP988-19</v>
          </cell>
          <cell r="E114" t="str">
            <v>WATER</v>
          </cell>
          <cell r="F114">
            <v>1100</v>
          </cell>
          <cell r="G114">
            <v>900</v>
          </cell>
          <cell r="H114">
            <v>1000</v>
          </cell>
          <cell r="I114">
            <v>100</v>
          </cell>
        </row>
        <row r="115">
          <cell r="A115" t="str">
            <v>8Cu</v>
          </cell>
          <cell r="B115" t="str">
            <v>Cu</v>
          </cell>
          <cell r="C115">
            <v>8</v>
          </cell>
          <cell r="D115" t="str">
            <v>EPA H2O WP988-19</v>
          </cell>
          <cell r="E115" t="str">
            <v>WATER</v>
          </cell>
          <cell r="F115">
            <v>1100</v>
          </cell>
          <cell r="G115">
            <v>900</v>
          </cell>
          <cell r="H115">
            <v>1000</v>
          </cell>
          <cell r="I115">
            <v>100</v>
          </cell>
        </row>
        <row r="116">
          <cell r="A116" t="str">
            <v>8Fe</v>
          </cell>
          <cell r="B116" t="str">
            <v>Fe</v>
          </cell>
          <cell r="C116">
            <v>8</v>
          </cell>
          <cell r="D116" t="str">
            <v>EPA H2O WP988-19</v>
          </cell>
          <cell r="E116" t="str">
            <v>WATER</v>
          </cell>
          <cell r="F116">
            <v>1100</v>
          </cell>
          <cell r="G116">
            <v>900</v>
          </cell>
          <cell r="H116">
            <v>1000</v>
          </cell>
          <cell r="I116">
            <v>100</v>
          </cell>
        </row>
        <row r="117">
          <cell r="A117" t="str">
            <v>8Hg</v>
          </cell>
          <cell r="B117" t="str">
            <v>Hg</v>
          </cell>
          <cell r="C117">
            <v>8</v>
          </cell>
          <cell r="D117" t="str">
            <v>EPA H2O WP988-19</v>
          </cell>
          <cell r="E117" t="str">
            <v>WATER</v>
          </cell>
          <cell r="F117" t="str">
            <v>NC</v>
          </cell>
          <cell r="G117" t="str">
            <v>NC</v>
          </cell>
        </row>
        <row r="118">
          <cell r="A118" t="str">
            <v>8K</v>
          </cell>
          <cell r="B118" t="str">
            <v>K</v>
          </cell>
          <cell r="C118">
            <v>8</v>
          </cell>
          <cell r="D118" t="str">
            <v>EPA H2O WP988-19</v>
          </cell>
          <cell r="E118" t="str">
            <v>WATER</v>
          </cell>
          <cell r="F118" t="str">
            <v>NC</v>
          </cell>
          <cell r="G118" t="str">
            <v>NC</v>
          </cell>
        </row>
        <row r="119">
          <cell r="A119" t="str">
            <v>8Mg</v>
          </cell>
          <cell r="B119" t="str">
            <v>Mg</v>
          </cell>
          <cell r="C119">
            <v>8</v>
          </cell>
          <cell r="D119" t="str">
            <v>EPA H2O WP988-19</v>
          </cell>
          <cell r="E119" t="str">
            <v>WATER</v>
          </cell>
          <cell r="F119">
            <v>1100</v>
          </cell>
          <cell r="G119">
            <v>900</v>
          </cell>
          <cell r="H119">
            <v>1000</v>
          </cell>
          <cell r="I119">
            <v>100</v>
          </cell>
        </row>
        <row r="120">
          <cell r="A120" t="str">
            <v>8Mn</v>
          </cell>
          <cell r="B120" t="str">
            <v>Mn</v>
          </cell>
          <cell r="C120">
            <v>8</v>
          </cell>
          <cell r="D120" t="str">
            <v>EPA H2O WP988-19</v>
          </cell>
          <cell r="E120" t="str">
            <v>WATER</v>
          </cell>
          <cell r="F120">
            <v>1100</v>
          </cell>
          <cell r="G120">
            <v>900</v>
          </cell>
          <cell r="H120">
            <v>1000</v>
          </cell>
          <cell r="I120">
            <v>100</v>
          </cell>
        </row>
        <row r="121">
          <cell r="A121" t="str">
            <v>8Mo</v>
          </cell>
          <cell r="B121" t="str">
            <v>Mo</v>
          </cell>
          <cell r="C121">
            <v>8</v>
          </cell>
          <cell r="D121" t="str">
            <v>EPA H2O WP988-19</v>
          </cell>
          <cell r="E121" t="str">
            <v>WATER</v>
          </cell>
          <cell r="F121">
            <v>1100</v>
          </cell>
          <cell r="G121">
            <v>900</v>
          </cell>
          <cell r="H121">
            <v>1000</v>
          </cell>
          <cell r="I121">
            <v>100</v>
          </cell>
        </row>
        <row r="122">
          <cell r="A122" t="str">
            <v>8Na</v>
          </cell>
          <cell r="B122" t="str">
            <v>Na</v>
          </cell>
          <cell r="C122">
            <v>8</v>
          </cell>
          <cell r="D122" t="str">
            <v>EPA H2O WP988-19</v>
          </cell>
          <cell r="E122" t="str">
            <v>WATER</v>
          </cell>
          <cell r="F122" t="str">
            <v>NC</v>
          </cell>
          <cell r="G122" t="str">
            <v>NC</v>
          </cell>
        </row>
        <row r="123">
          <cell r="A123" t="str">
            <v>8Ni</v>
          </cell>
          <cell r="B123" t="str">
            <v>Ni</v>
          </cell>
          <cell r="C123">
            <v>8</v>
          </cell>
          <cell r="D123" t="str">
            <v>EPA H2O WP988-19</v>
          </cell>
          <cell r="E123" t="str">
            <v>WATER</v>
          </cell>
          <cell r="F123">
            <v>1100</v>
          </cell>
          <cell r="G123">
            <v>900</v>
          </cell>
          <cell r="H123">
            <v>1000</v>
          </cell>
          <cell r="I123">
            <v>100</v>
          </cell>
        </row>
        <row r="124">
          <cell r="A124" t="str">
            <v>8Pb</v>
          </cell>
          <cell r="B124" t="str">
            <v>Pb</v>
          </cell>
          <cell r="C124">
            <v>8</v>
          </cell>
          <cell r="D124" t="str">
            <v>EPA H2O WP988-19</v>
          </cell>
          <cell r="E124" t="str">
            <v>WATER</v>
          </cell>
          <cell r="F124">
            <v>1100</v>
          </cell>
          <cell r="G124">
            <v>900</v>
          </cell>
          <cell r="H124">
            <v>1000</v>
          </cell>
          <cell r="I124">
            <v>100</v>
          </cell>
        </row>
        <row r="125">
          <cell r="A125" t="str">
            <v>8Sb</v>
          </cell>
          <cell r="B125" t="str">
            <v>Sb</v>
          </cell>
          <cell r="C125">
            <v>8</v>
          </cell>
          <cell r="D125" t="str">
            <v>EPA H2O WP988-19</v>
          </cell>
          <cell r="E125" t="str">
            <v>WATER</v>
          </cell>
          <cell r="F125">
            <v>1100</v>
          </cell>
          <cell r="G125">
            <v>900</v>
          </cell>
          <cell r="H125">
            <v>1000</v>
          </cell>
          <cell r="I125">
            <v>100</v>
          </cell>
        </row>
        <row r="126">
          <cell r="A126" t="str">
            <v>8Se</v>
          </cell>
          <cell r="B126" t="str">
            <v>Se</v>
          </cell>
          <cell r="C126">
            <v>8</v>
          </cell>
          <cell r="D126" t="str">
            <v>EPA H2O WP988-19</v>
          </cell>
          <cell r="E126" t="str">
            <v>WATER</v>
          </cell>
          <cell r="F126">
            <v>1100</v>
          </cell>
          <cell r="G126">
            <v>900</v>
          </cell>
          <cell r="H126">
            <v>1000</v>
          </cell>
          <cell r="I126">
            <v>100</v>
          </cell>
        </row>
        <row r="127">
          <cell r="A127" t="str">
            <v>8Sn</v>
          </cell>
          <cell r="B127" t="str">
            <v>Sn</v>
          </cell>
          <cell r="C127">
            <v>8</v>
          </cell>
          <cell r="D127" t="str">
            <v>EPA H2O WP988-19</v>
          </cell>
          <cell r="E127" t="str">
            <v>WATER</v>
          </cell>
          <cell r="F127" t="str">
            <v>NC</v>
          </cell>
          <cell r="G127" t="str">
            <v>NC</v>
          </cell>
        </row>
        <row r="128">
          <cell r="A128" t="str">
            <v>8Ti</v>
          </cell>
          <cell r="B128" t="str">
            <v>Ti</v>
          </cell>
          <cell r="C128">
            <v>8</v>
          </cell>
          <cell r="D128" t="str">
            <v>EPA H2O WP988-19</v>
          </cell>
          <cell r="E128" t="str">
            <v>WATER</v>
          </cell>
          <cell r="F128">
            <v>1100</v>
          </cell>
          <cell r="G128">
            <v>900</v>
          </cell>
          <cell r="H128">
            <v>1000</v>
          </cell>
          <cell r="I128">
            <v>100</v>
          </cell>
        </row>
        <row r="129">
          <cell r="A129" t="str">
            <v>8Tl</v>
          </cell>
          <cell r="B129" t="str">
            <v>Tl</v>
          </cell>
          <cell r="C129">
            <v>8</v>
          </cell>
          <cell r="D129" t="str">
            <v>EPA H2O WP988-19</v>
          </cell>
          <cell r="E129" t="str">
            <v>WATER</v>
          </cell>
          <cell r="F129">
            <v>1100</v>
          </cell>
          <cell r="G129">
            <v>900</v>
          </cell>
          <cell r="H129">
            <v>1000</v>
          </cell>
          <cell r="I129">
            <v>100</v>
          </cell>
        </row>
        <row r="130">
          <cell r="A130" t="str">
            <v>8V</v>
          </cell>
          <cell r="B130" t="str">
            <v>V</v>
          </cell>
          <cell r="C130">
            <v>8</v>
          </cell>
          <cell r="D130" t="str">
            <v>EPA H2O WP988-19</v>
          </cell>
          <cell r="E130" t="str">
            <v>WATER</v>
          </cell>
          <cell r="F130">
            <v>1100</v>
          </cell>
          <cell r="G130">
            <v>900</v>
          </cell>
          <cell r="H130">
            <v>1000</v>
          </cell>
          <cell r="I130">
            <v>100</v>
          </cell>
        </row>
        <row r="131">
          <cell r="A131" t="str">
            <v>8Zn</v>
          </cell>
          <cell r="B131" t="str">
            <v>Zn</v>
          </cell>
          <cell r="C131">
            <v>8</v>
          </cell>
          <cell r="D131" t="str">
            <v>EPA H2O WP988-19</v>
          </cell>
          <cell r="E131" t="str">
            <v>WATER</v>
          </cell>
          <cell r="F131">
            <v>1100</v>
          </cell>
          <cell r="G131">
            <v>900</v>
          </cell>
          <cell r="H131">
            <v>1000</v>
          </cell>
          <cell r="I131">
            <v>100</v>
          </cell>
        </row>
        <row r="132">
          <cell r="A132" t="str">
            <v>9Ag</v>
          </cell>
          <cell r="B132" t="str">
            <v>Ag</v>
          </cell>
          <cell r="C132">
            <v>9</v>
          </cell>
          <cell r="D132" t="str">
            <v>EPA H2O WP988-7</v>
          </cell>
          <cell r="E132" t="str">
            <v>WATER</v>
          </cell>
          <cell r="F132">
            <v>1100</v>
          </cell>
          <cell r="G132">
            <v>900</v>
          </cell>
          <cell r="H132">
            <v>1000</v>
          </cell>
          <cell r="I132">
            <v>100</v>
          </cell>
        </row>
        <row r="133">
          <cell r="A133" t="str">
            <v>9Al</v>
          </cell>
          <cell r="B133" t="str">
            <v>Al</v>
          </cell>
          <cell r="C133">
            <v>9</v>
          </cell>
          <cell r="D133" t="str">
            <v>EPA H2O WP988-7</v>
          </cell>
          <cell r="E133" t="str">
            <v>WATER</v>
          </cell>
          <cell r="F133">
            <v>1100</v>
          </cell>
          <cell r="G133">
            <v>900</v>
          </cell>
          <cell r="H133">
            <v>1000</v>
          </cell>
          <cell r="I133">
            <v>100</v>
          </cell>
        </row>
        <row r="134">
          <cell r="A134" t="str">
            <v>9As</v>
          </cell>
          <cell r="B134" t="str">
            <v>As</v>
          </cell>
          <cell r="C134">
            <v>9</v>
          </cell>
          <cell r="D134" t="str">
            <v>EPA H2O WP988-7</v>
          </cell>
          <cell r="E134" t="str">
            <v>WATER</v>
          </cell>
          <cell r="F134" t="str">
            <v>NC</v>
          </cell>
          <cell r="G134" t="str">
            <v>NC</v>
          </cell>
        </row>
        <row r="135">
          <cell r="A135" t="str">
            <v>9B</v>
          </cell>
          <cell r="B135" t="str">
            <v>B</v>
          </cell>
          <cell r="C135">
            <v>9</v>
          </cell>
          <cell r="D135" t="str">
            <v>EPA H2O WP988-7</v>
          </cell>
          <cell r="E135" t="str">
            <v>WATER</v>
          </cell>
          <cell r="F135">
            <v>1100</v>
          </cell>
          <cell r="G135">
            <v>900</v>
          </cell>
          <cell r="H135">
            <v>1000</v>
          </cell>
          <cell r="I135">
            <v>100</v>
          </cell>
        </row>
        <row r="136">
          <cell r="A136" t="str">
            <v>9Ba</v>
          </cell>
          <cell r="B136" t="str">
            <v>Ba</v>
          </cell>
          <cell r="C136">
            <v>9</v>
          </cell>
          <cell r="D136" t="str">
            <v>EPA H2O WP988-7</v>
          </cell>
          <cell r="E136" t="str">
            <v>WATER</v>
          </cell>
          <cell r="F136">
            <v>1100</v>
          </cell>
          <cell r="G136">
            <v>900</v>
          </cell>
          <cell r="H136">
            <v>1000</v>
          </cell>
          <cell r="I136">
            <v>100</v>
          </cell>
        </row>
        <row r="137">
          <cell r="A137" t="str">
            <v>9Be</v>
          </cell>
          <cell r="B137" t="str">
            <v>Be</v>
          </cell>
          <cell r="C137">
            <v>9</v>
          </cell>
          <cell r="D137" t="str">
            <v>EPA H2O WP988-7</v>
          </cell>
          <cell r="E137" t="str">
            <v>WATER</v>
          </cell>
          <cell r="F137" t="str">
            <v>NC</v>
          </cell>
          <cell r="G137" t="str">
            <v>NC</v>
          </cell>
        </row>
        <row r="138">
          <cell r="A138" t="str">
            <v>9Ca</v>
          </cell>
          <cell r="B138" t="str">
            <v>Ca</v>
          </cell>
          <cell r="C138">
            <v>9</v>
          </cell>
          <cell r="D138" t="str">
            <v>EPA H2O WP988-7</v>
          </cell>
          <cell r="E138" t="str">
            <v>WATER</v>
          </cell>
          <cell r="F138" t="str">
            <v>NC</v>
          </cell>
          <cell r="G138" t="str">
            <v>NC</v>
          </cell>
        </row>
        <row r="139">
          <cell r="A139" t="str">
            <v>9Cd</v>
          </cell>
          <cell r="B139" t="str">
            <v>Cd</v>
          </cell>
          <cell r="C139">
            <v>9</v>
          </cell>
          <cell r="D139" t="str">
            <v>EPA H2O WP988-7</v>
          </cell>
          <cell r="E139" t="str">
            <v>WATER</v>
          </cell>
          <cell r="F139" t="str">
            <v>NC</v>
          </cell>
          <cell r="G139" t="str">
            <v>NC</v>
          </cell>
        </row>
        <row r="140">
          <cell r="A140" t="str">
            <v>9Cr</v>
          </cell>
          <cell r="B140" t="str">
            <v>Cr</v>
          </cell>
          <cell r="C140">
            <v>9</v>
          </cell>
          <cell r="D140" t="str">
            <v>EPA H2O WP988-7</v>
          </cell>
          <cell r="E140" t="str">
            <v>WATER</v>
          </cell>
          <cell r="F140" t="str">
            <v>NC</v>
          </cell>
          <cell r="G140" t="str">
            <v>NC</v>
          </cell>
        </row>
        <row r="141">
          <cell r="A141" t="str">
            <v>9Cu</v>
          </cell>
          <cell r="B141" t="str">
            <v>Cu</v>
          </cell>
          <cell r="C141">
            <v>9</v>
          </cell>
          <cell r="D141" t="str">
            <v>EPA H2O WP988-7</v>
          </cell>
          <cell r="E141" t="str">
            <v>WATER</v>
          </cell>
          <cell r="F141" t="str">
            <v>NC</v>
          </cell>
          <cell r="G141" t="str">
            <v>NC</v>
          </cell>
        </row>
        <row r="142">
          <cell r="A142" t="str">
            <v>9Fe</v>
          </cell>
          <cell r="B142" t="str">
            <v>Fe</v>
          </cell>
          <cell r="C142">
            <v>9</v>
          </cell>
          <cell r="D142" t="str">
            <v>EPA H2O WP988-7</v>
          </cell>
          <cell r="E142" t="str">
            <v>WATER</v>
          </cell>
          <cell r="F142" t="str">
            <v>NC</v>
          </cell>
          <cell r="G142" t="str">
            <v>NC</v>
          </cell>
        </row>
        <row r="143">
          <cell r="A143" t="str">
            <v>9Hg</v>
          </cell>
          <cell r="B143" t="str">
            <v>Hg</v>
          </cell>
          <cell r="C143">
            <v>9</v>
          </cell>
          <cell r="D143" t="str">
            <v>EPA H2O WP988-7</v>
          </cell>
          <cell r="E143" t="str">
            <v>WATER</v>
          </cell>
          <cell r="F143" t="str">
            <v>NC</v>
          </cell>
          <cell r="G143" t="str">
            <v>NC</v>
          </cell>
        </row>
        <row r="144">
          <cell r="A144" t="str">
            <v>9K</v>
          </cell>
          <cell r="B144" t="str">
            <v>K</v>
          </cell>
          <cell r="C144">
            <v>9</v>
          </cell>
          <cell r="D144" t="str">
            <v>EPA H2O WP988-7</v>
          </cell>
          <cell r="E144" t="str">
            <v>WATER</v>
          </cell>
          <cell r="F144">
            <v>11000</v>
          </cell>
          <cell r="G144">
            <v>9000</v>
          </cell>
          <cell r="H144">
            <v>10000</v>
          </cell>
          <cell r="I144">
            <v>1000</v>
          </cell>
        </row>
        <row r="145">
          <cell r="A145" t="str">
            <v>9Mg</v>
          </cell>
          <cell r="B145" t="str">
            <v>Mg</v>
          </cell>
          <cell r="C145">
            <v>9</v>
          </cell>
          <cell r="D145" t="str">
            <v>EPA H2O WP988-7</v>
          </cell>
          <cell r="E145" t="str">
            <v>WATER</v>
          </cell>
          <cell r="F145" t="str">
            <v>NC</v>
          </cell>
          <cell r="G145" t="str">
            <v>NC</v>
          </cell>
        </row>
        <row r="146">
          <cell r="A146" t="str">
            <v>9Mn</v>
          </cell>
          <cell r="B146" t="str">
            <v>Mn</v>
          </cell>
          <cell r="C146">
            <v>9</v>
          </cell>
          <cell r="D146" t="str">
            <v>EPA H2O WP988-7</v>
          </cell>
          <cell r="E146" t="str">
            <v>WATER</v>
          </cell>
          <cell r="F146" t="str">
            <v>NC</v>
          </cell>
          <cell r="G146" t="str">
            <v>NC</v>
          </cell>
        </row>
        <row r="147">
          <cell r="A147" t="str">
            <v>9Mo</v>
          </cell>
          <cell r="B147" t="str">
            <v>Mo</v>
          </cell>
          <cell r="C147">
            <v>9</v>
          </cell>
          <cell r="D147" t="str">
            <v>EPA H2O WP988-7</v>
          </cell>
          <cell r="E147" t="str">
            <v>WATER</v>
          </cell>
          <cell r="F147" t="str">
            <v>NC</v>
          </cell>
          <cell r="G147" t="str">
            <v>NC</v>
          </cell>
        </row>
        <row r="148">
          <cell r="A148" t="str">
            <v>9Na</v>
          </cell>
          <cell r="B148" t="str">
            <v>Na</v>
          </cell>
          <cell r="C148">
            <v>9</v>
          </cell>
          <cell r="D148" t="str">
            <v>EPA H2O WP988-7</v>
          </cell>
          <cell r="E148" t="str">
            <v>WATER</v>
          </cell>
          <cell r="F148">
            <v>979</v>
          </cell>
          <cell r="G148">
            <v>801</v>
          </cell>
          <cell r="H148">
            <v>890</v>
          </cell>
          <cell r="I148">
            <v>89</v>
          </cell>
        </row>
        <row r="149">
          <cell r="A149" t="str">
            <v>9Ni</v>
          </cell>
          <cell r="B149" t="str">
            <v>Ni</v>
          </cell>
          <cell r="C149">
            <v>9</v>
          </cell>
          <cell r="D149" t="str">
            <v>EPA H2O WP988-7</v>
          </cell>
          <cell r="E149" t="str">
            <v>WATER</v>
          </cell>
          <cell r="F149" t="str">
            <v>NC</v>
          </cell>
          <cell r="G149" t="str">
            <v>NC</v>
          </cell>
        </row>
        <row r="150">
          <cell r="A150" t="str">
            <v>9Pb</v>
          </cell>
          <cell r="B150" t="str">
            <v>Pb</v>
          </cell>
          <cell r="C150">
            <v>9</v>
          </cell>
          <cell r="D150" t="str">
            <v>EPA H2O WP988-7</v>
          </cell>
          <cell r="E150" t="str">
            <v>WATER</v>
          </cell>
          <cell r="F150" t="str">
            <v>NC</v>
          </cell>
          <cell r="G150" t="str">
            <v>NC</v>
          </cell>
        </row>
        <row r="151">
          <cell r="A151" t="str">
            <v>9Sb</v>
          </cell>
          <cell r="B151" t="str">
            <v>Sb</v>
          </cell>
          <cell r="C151">
            <v>9</v>
          </cell>
          <cell r="D151" t="str">
            <v>EPA H2O WP988-7</v>
          </cell>
          <cell r="E151" t="str">
            <v>WATER</v>
          </cell>
          <cell r="F151" t="str">
            <v>NC</v>
          </cell>
          <cell r="G151" t="str">
            <v>NC</v>
          </cell>
        </row>
        <row r="152">
          <cell r="A152" t="str">
            <v>9Se</v>
          </cell>
          <cell r="B152" t="str">
            <v>Se</v>
          </cell>
          <cell r="C152">
            <v>9</v>
          </cell>
          <cell r="D152" t="str">
            <v>EPA H2O WP988-7</v>
          </cell>
          <cell r="E152" t="str">
            <v>WATER</v>
          </cell>
          <cell r="F152" t="str">
            <v>NC</v>
          </cell>
          <cell r="G152" t="str">
            <v>NC</v>
          </cell>
        </row>
        <row r="153">
          <cell r="A153" t="str">
            <v>9Si</v>
          </cell>
          <cell r="B153" t="str">
            <v>Si</v>
          </cell>
          <cell r="C153">
            <v>9</v>
          </cell>
          <cell r="D153" t="str">
            <v>EPA H2O WP988-7</v>
          </cell>
          <cell r="E153" t="str">
            <v>WATER</v>
          </cell>
          <cell r="F153">
            <v>583</v>
          </cell>
          <cell r="G153">
            <v>477</v>
          </cell>
          <cell r="H153">
            <v>530</v>
          </cell>
          <cell r="I153">
            <v>53</v>
          </cell>
        </row>
        <row r="154">
          <cell r="A154" t="str">
            <v>9Sn</v>
          </cell>
          <cell r="B154" t="str">
            <v>Sn</v>
          </cell>
          <cell r="C154">
            <v>9</v>
          </cell>
          <cell r="D154" t="str">
            <v>EPA H2O WP988-7</v>
          </cell>
          <cell r="E154" t="str">
            <v>WATER</v>
          </cell>
          <cell r="F154" t="str">
            <v>NC</v>
          </cell>
          <cell r="G154" t="str">
            <v>NC</v>
          </cell>
        </row>
        <row r="155">
          <cell r="A155" t="str">
            <v>9Zn</v>
          </cell>
          <cell r="B155" t="str">
            <v>Zn</v>
          </cell>
          <cell r="C155">
            <v>9</v>
          </cell>
          <cell r="D155" t="str">
            <v>EPA H2O WP988-7</v>
          </cell>
          <cell r="E155" t="str">
            <v>WATER</v>
          </cell>
          <cell r="F155" t="str">
            <v>NC</v>
          </cell>
          <cell r="G155" t="str">
            <v>NC</v>
          </cell>
        </row>
        <row r="156">
          <cell r="A156" t="str">
            <v>10Ag</v>
          </cell>
          <cell r="B156" t="str">
            <v>Ag</v>
          </cell>
          <cell r="C156">
            <v>10</v>
          </cell>
          <cell r="D156" t="str">
            <v>EPA MINERALS 2</v>
          </cell>
          <cell r="E156" t="str">
            <v>WATER</v>
          </cell>
          <cell r="F156" t="str">
            <v>NC</v>
          </cell>
          <cell r="G156" t="str">
            <v>NC</v>
          </cell>
        </row>
        <row r="157">
          <cell r="A157" t="str">
            <v>10Al</v>
          </cell>
          <cell r="B157" t="str">
            <v>Al</v>
          </cell>
          <cell r="C157">
            <v>10</v>
          </cell>
          <cell r="D157" t="str">
            <v>EPA MINERALS 2</v>
          </cell>
          <cell r="E157" t="str">
            <v>WATER</v>
          </cell>
          <cell r="F157" t="str">
            <v>NC</v>
          </cell>
          <cell r="G157" t="str">
            <v>NC</v>
          </cell>
        </row>
        <row r="158">
          <cell r="A158" t="str">
            <v>10As</v>
          </cell>
          <cell r="B158" t="str">
            <v>As</v>
          </cell>
          <cell r="C158">
            <v>10</v>
          </cell>
          <cell r="D158" t="str">
            <v>EPA MINERALS 2</v>
          </cell>
          <cell r="E158" t="str">
            <v>WATER</v>
          </cell>
          <cell r="F158" t="str">
            <v>NC</v>
          </cell>
          <cell r="G158" t="str">
            <v>NC</v>
          </cell>
        </row>
        <row r="159">
          <cell r="A159" t="str">
            <v>10B</v>
          </cell>
          <cell r="B159" t="str">
            <v>B</v>
          </cell>
          <cell r="C159">
            <v>10</v>
          </cell>
          <cell r="D159" t="str">
            <v>EPA MINERALS 2</v>
          </cell>
          <cell r="E159" t="str">
            <v>WATER</v>
          </cell>
          <cell r="F159" t="str">
            <v>NC</v>
          </cell>
          <cell r="G159" t="str">
            <v>NC</v>
          </cell>
        </row>
        <row r="160">
          <cell r="A160" t="str">
            <v>10Be</v>
          </cell>
          <cell r="B160" t="str">
            <v>Be</v>
          </cell>
          <cell r="C160">
            <v>10</v>
          </cell>
          <cell r="D160" t="str">
            <v>EPA MINERALS 2</v>
          </cell>
          <cell r="E160" t="str">
            <v>WATER</v>
          </cell>
          <cell r="F160" t="str">
            <v>NC</v>
          </cell>
          <cell r="G160" t="str">
            <v>NC</v>
          </cell>
        </row>
        <row r="161">
          <cell r="A161" t="str">
            <v>10Ca</v>
          </cell>
          <cell r="B161" t="str">
            <v>Ca</v>
          </cell>
          <cell r="C161">
            <v>10</v>
          </cell>
          <cell r="D161" t="str">
            <v>EPA MINERALS 2</v>
          </cell>
          <cell r="E161" t="str">
            <v>WATER</v>
          </cell>
          <cell r="F161">
            <v>6120</v>
          </cell>
          <cell r="G161">
            <v>4520</v>
          </cell>
          <cell r="H161">
            <v>5320</v>
          </cell>
          <cell r="I161">
            <v>800</v>
          </cell>
        </row>
        <row r="162">
          <cell r="A162" t="str">
            <v>10Cd</v>
          </cell>
          <cell r="B162" t="str">
            <v>Cd</v>
          </cell>
          <cell r="C162">
            <v>10</v>
          </cell>
          <cell r="D162" t="str">
            <v>EPA MINERALS 2</v>
          </cell>
          <cell r="E162" t="str">
            <v>WATER</v>
          </cell>
          <cell r="F162" t="str">
            <v>NC</v>
          </cell>
          <cell r="G162" t="str">
            <v>NC</v>
          </cell>
        </row>
        <row r="163">
          <cell r="A163" t="str">
            <v>10Cr</v>
          </cell>
          <cell r="B163" t="str">
            <v>Cr</v>
          </cell>
          <cell r="C163">
            <v>10</v>
          </cell>
          <cell r="D163" t="str">
            <v>EPA MINERALS 2</v>
          </cell>
          <cell r="E163" t="str">
            <v>WATER</v>
          </cell>
          <cell r="F163" t="str">
            <v>NC</v>
          </cell>
          <cell r="G163" t="str">
            <v>NC</v>
          </cell>
        </row>
        <row r="164">
          <cell r="A164" t="str">
            <v>10Cu</v>
          </cell>
          <cell r="B164" t="str">
            <v>Cu</v>
          </cell>
          <cell r="C164">
            <v>10</v>
          </cell>
          <cell r="D164" t="str">
            <v>EPA MINERALS 2</v>
          </cell>
          <cell r="E164" t="str">
            <v>WATER</v>
          </cell>
          <cell r="F164" t="str">
            <v>NC</v>
          </cell>
          <cell r="G164" t="str">
            <v>NC</v>
          </cell>
        </row>
        <row r="165">
          <cell r="A165" t="str">
            <v>10Fe</v>
          </cell>
          <cell r="B165" t="str">
            <v>Fe</v>
          </cell>
          <cell r="C165">
            <v>10</v>
          </cell>
          <cell r="D165" t="str">
            <v>EPA MINERALS 2</v>
          </cell>
          <cell r="E165" t="str">
            <v>WATER</v>
          </cell>
          <cell r="F165" t="str">
            <v>NC</v>
          </cell>
          <cell r="G165" t="str">
            <v>NC</v>
          </cell>
        </row>
        <row r="166">
          <cell r="A166" t="str">
            <v>10Hg</v>
          </cell>
          <cell r="B166" t="str">
            <v>Hg</v>
          </cell>
          <cell r="C166">
            <v>10</v>
          </cell>
          <cell r="D166" t="str">
            <v>EPA MINERALS 2</v>
          </cell>
          <cell r="E166" t="str">
            <v>WATER</v>
          </cell>
          <cell r="F166" t="str">
            <v>NC</v>
          </cell>
          <cell r="G166" t="str">
            <v>NC</v>
          </cell>
        </row>
        <row r="167">
          <cell r="A167" t="str">
            <v>10K</v>
          </cell>
          <cell r="B167" t="str">
            <v>K</v>
          </cell>
          <cell r="C167">
            <v>10</v>
          </cell>
          <cell r="D167" t="str">
            <v>EPA MINERALS 2</v>
          </cell>
          <cell r="E167" t="str">
            <v>WATER</v>
          </cell>
          <cell r="F167">
            <v>3540</v>
          </cell>
          <cell r="G167">
            <v>2700</v>
          </cell>
          <cell r="H167">
            <v>3120</v>
          </cell>
          <cell r="I167">
            <v>420</v>
          </cell>
        </row>
        <row r="168">
          <cell r="A168" t="str">
            <v>10Mg</v>
          </cell>
          <cell r="B168" t="str">
            <v>Mg</v>
          </cell>
          <cell r="C168">
            <v>10</v>
          </cell>
          <cell r="D168" t="str">
            <v>EPA MINERALS 2</v>
          </cell>
          <cell r="E168" t="str">
            <v>WATER</v>
          </cell>
          <cell r="F168">
            <v>2160</v>
          </cell>
          <cell r="G168">
            <v>1360</v>
          </cell>
          <cell r="H168">
            <v>1760</v>
          </cell>
          <cell r="I168">
            <v>400</v>
          </cell>
        </row>
        <row r="169">
          <cell r="A169" t="str">
            <v>10Mn</v>
          </cell>
          <cell r="B169" t="str">
            <v>Mn</v>
          </cell>
          <cell r="C169">
            <v>10</v>
          </cell>
          <cell r="D169" t="str">
            <v>EPA MINERALS 2</v>
          </cell>
          <cell r="E169" t="str">
            <v>WATER</v>
          </cell>
          <cell r="F169" t="str">
            <v>NC</v>
          </cell>
          <cell r="G169" t="str">
            <v>NC</v>
          </cell>
        </row>
        <row r="170">
          <cell r="A170" t="str">
            <v>10Mo</v>
          </cell>
          <cell r="B170" t="str">
            <v>Mo</v>
          </cell>
          <cell r="C170">
            <v>10</v>
          </cell>
          <cell r="D170" t="str">
            <v>EPA MINERALS 2</v>
          </cell>
          <cell r="E170" t="str">
            <v>WATER</v>
          </cell>
          <cell r="F170" t="str">
            <v>NC</v>
          </cell>
          <cell r="G170" t="str">
            <v>NC</v>
          </cell>
        </row>
        <row r="171">
          <cell r="A171" t="str">
            <v>10Na</v>
          </cell>
          <cell r="B171" t="str">
            <v>Na</v>
          </cell>
          <cell r="C171">
            <v>10</v>
          </cell>
          <cell r="D171" t="str">
            <v>EPA MINERALS 2</v>
          </cell>
          <cell r="E171" t="str">
            <v>WATER</v>
          </cell>
          <cell r="F171">
            <v>9270</v>
          </cell>
          <cell r="G171">
            <v>7270</v>
          </cell>
          <cell r="H171">
            <v>8270</v>
          </cell>
          <cell r="I171">
            <v>1000</v>
          </cell>
        </row>
        <row r="172">
          <cell r="A172" t="str">
            <v>10Ni</v>
          </cell>
          <cell r="B172" t="str">
            <v>Ni</v>
          </cell>
          <cell r="C172">
            <v>10</v>
          </cell>
          <cell r="D172" t="str">
            <v>EPA MINERALS 2</v>
          </cell>
          <cell r="E172" t="str">
            <v>WATER</v>
          </cell>
          <cell r="F172" t="str">
            <v>NC</v>
          </cell>
          <cell r="G172" t="str">
            <v>NC</v>
          </cell>
        </row>
        <row r="173">
          <cell r="A173" t="str">
            <v>10Pb</v>
          </cell>
          <cell r="B173" t="str">
            <v>Pb</v>
          </cell>
          <cell r="C173">
            <v>10</v>
          </cell>
          <cell r="D173" t="str">
            <v>EPA MINERALS 2</v>
          </cell>
          <cell r="E173" t="str">
            <v>WATER</v>
          </cell>
          <cell r="F173" t="str">
            <v>NC</v>
          </cell>
          <cell r="G173" t="str">
            <v>NC</v>
          </cell>
        </row>
        <row r="174">
          <cell r="A174" t="str">
            <v>10Sb</v>
          </cell>
          <cell r="B174" t="str">
            <v>Sb</v>
          </cell>
          <cell r="C174">
            <v>10</v>
          </cell>
          <cell r="D174" t="str">
            <v>EPA MINERALS 2</v>
          </cell>
          <cell r="E174" t="str">
            <v>WATER</v>
          </cell>
          <cell r="F174" t="str">
            <v>NC</v>
          </cell>
          <cell r="G174" t="str">
            <v>NC</v>
          </cell>
        </row>
        <row r="175">
          <cell r="A175" t="str">
            <v>10Se</v>
          </cell>
          <cell r="B175" t="str">
            <v>Se</v>
          </cell>
          <cell r="C175">
            <v>10</v>
          </cell>
          <cell r="D175" t="str">
            <v>EPA MINERALS 2</v>
          </cell>
          <cell r="E175" t="str">
            <v>WATER</v>
          </cell>
          <cell r="F175" t="str">
            <v>NC</v>
          </cell>
          <cell r="G175" t="str">
            <v>NC</v>
          </cell>
        </row>
        <row r="176">
          <cell r="A176" t="str">
            <v>10Sn</v>
          </cell>
          <cell r="B176" t="str">
            <v>Sn</v>
          </cell>
          <cell r="C176">
            <v>10</v>
          </cell>
          <cell r="D176" t="str">
            <v>EPA MINERALS 2</v>
          </cell>
          <cell r="E176" t="str">
            <v>WATER</v>
          </cell>
          <cell r="F176" t="str">
            <v>NC</v>
          </cell>
          <cell r="G176" t="str">
            <v>NC</v>
          </cell>
        </row>
        <row r="177">
          <cell r="A177" t="str">
            <v>10Zn</v>
          </cell>
          <cell r="B177" t="str">
            <v>Zn</v>
          </cell>
          <cell r="C177">
            <v>10</v>
          </cell>
          <cell r="D177" t="str">
            <v>EPA MINERALS 2</v>
          </cell>
          <cell r="E177" t="str">
            <v>WATER</v>
          </cell>
          <cell r="F177" t="str">
            <v>NC</v>
          </cell>
          <cell r="G177" t="str">
            <v>NC</v>
          </cell>
        </row>
        <row r="178">
          <cell r="A178" t="str">
            <v>11Ag</v>
          </cell>
          <cell r="B178" t="str">
            <v>Ag</v>
          </cell>
          <cell r="C178">
            <v>11</v>
          </cell>
          <cell r="D178" t="str">
            <v>EPA SHALE SLUDGE</v>
          </cell>
          <cell r="E178" t="str">
            <v>SLUDGE</v>
          </cell>
          <cell r="F178" t="str">
            <v>NC</v>
          </cell>
          <cell r="G178" t="str">
            <v>NC</v>
          </cell>
        </row>
        <row r="179">
          <cell r="A179" t="str">
            <v>11Al</v>
          </cell>
          <cell r="B179" t="str">
            <v>Al</v>
          </cell>
          <cell r="C179">
            <v>11</v>
          </cell>
          <cell r="D179" t="str">
            <v>EPA SHALE SLUDGE</v>
          </cell>
          <cell r="E179" t="str">
            <v>SLUDGE</v>
          </cell>
          <cell r="F179">
            <v>13152</v>
          </cell>
          <cell r="G179">
            <v>6568</v>
          </cell>
          <cell r="H179">
            <v>9860</v>
          </cell>
          <cell r="I179">
            <v>3292</v>
          </cell>
        </row>
        <row r="180">
          <cell r="A180" t="str">
            <v>11As</v>
          </cell>
          <cell r="B180" t="str">
            <v>As</v>
          </cell>
          <cell r="C180">
            <v>11</v>
          </cell>
          <cell r="D180" t="str">
            <v>EPA SHALE SLUDGE</v>
          </cell>
          <cell r="E180" t="str">
            <v>SLUDGE</v>
          </cell>
          <cell r="F180" t="str">
            <v>NC</v>
          </cell>
          <cell r="G180" t="str">
            <v>NC</v>
          </cell>
        </row>
        <row r="181">
          <cell r="A181" t="str">
            <v>11B</v>
          </cell>
          <cell r="B181" t="str">
            <v>B</v>
          </cell>
          <cell r="C181">
            <v>11</v>
          </cell>
          <cell r="D181" t="str">
            <v>EPA SHALE SLUDGE</v>
          </cell>
          <cell r="E181" t="str">
            <v>SLUDGE</v>
          </cell>
          <cell r="F181" t="str">
            <v>NC</v>
          </cell>
          <cell r="G181" t="str">
            <v>NC</v>
          </cell>
        </row>
        <row r="182">
          <cell r="A182" t="str">
            <v>11Ba</v>
          </cell>
          <cell r="B182" t="str">
            <v>Ba</v>
          </cell>
          <cell r="C182">
            <v>11</v>
          </cell>
          <cell r="D182" t="str">
            <v>EPA SHALE SLUDGE</v>
          </cell>
          <cell r="E182" t="str">
            <v>SLUDGE</v>
          </cell>
          <cell r="F182">
            <v>710</v>
          </cell>
          <cell r="G182">
            <v>322</v>
          </cell>
          <cell r="H182">
            <v>516</v>
          </cell>
          <cell r="I182">
            <v>194</v>
          </cell>
        </row>
        <row r="183">
          <cell r="A183" t="str">
            <v>11Be</v>
          </cell>
          <cell r="B183" t="str">
            <v>Be</v>
          </cell>
          <cell r="C183">
            <v>11</v>
          </cell>
          <cell r="D183" t="str">
            <v>EPA SHALE SLUDGE</v>
          </cell>
          <cell r="E183" t="str">
            <v>SLUDGE</v>
          </cell>
          <cell r="F183" t="str">
            <v>NC</v>
          </cell>
          <cell r="G183" t="str">
            <v>NC</v>
          </cell>
        </row>
        <row r="184">
          <cell r="A184" t="str">
            <v>11Ca</v>
          </cell>
          <cell r="B184" t="str">
            <v>Ca</v>
          </cell>
          <cell r="C184">
            <v>11</v>
          </cell>
          <cell r="D184" t="str">
            <v>EPA SHALE SLUDGE</v>
          </cell>
          <cell r="E184" t="str">
            <v>SLUDGE</v>
          </cell>
          <cell r="F184">
            <v>176400</v>
          </cell>
          <cell r="G184">
            <v>127600</v>
          </cell>
          <cell r="H184">
            <v>152000</v>
          </cell>
          <cell r="I184">
            <v>24400</v>
          </cell>
        </row>
        <row r="185">
          <cell r="A185" t="str">
            <v>11Cd</v>
          </cell>
          <cell r="B185" t="str">
            <v>Cd</v>
          </cell>
          <cell r="C185">
            <v>11</v>
          </cell>
          <cell r="D185" t="str">
            <v>EPA SHALE SLUDGE</v>
          </cell>
          <cell r="E185" t="str">
            <v>SLUDGE</v>
          </cell>
          <cell r="F185" t="str">
            <v>NC</v>
          </cell>
          <cell r="G185" t="str">
            <v>NC</v>
          </cell>
        </row>
        <row r="186">
          <cell r="A186" t="str">
            <v>11Cr</v>
          </cell>
          <cell r="B186" t="str">
            <v>Cr</v>
          </cell>
          <cell r="C186">
            <v>11</v>
          </cell>
          <cell r="D186" t="str">
            <v>EPA SHALE SLUDGE</v>
          </cell>
          <cell r="E186" t="str">
            <v>SLUDGE</v>
          </cell>
          <cell r="F186" t="str">
            <v>NC</v>
          </cell>
          <cell r="G186" t="str">
            <v>NC</v>
          </cell>
        </row>
        <row r="187">
          <cell r="A187" t="str">
            <v>11Cu</v>
          </cell>
          <cell r="B187" t="str">
            <v>Cu</v>
          </cell>
          <cell r="C187">
            <v>11</v>
          </cell>
          <cell r="D187" t="str">
            <v>EPA SHALE SLUDGE</v>
          </cell>
          <cell r="E187" t="str">
            <v>SLUDGE</v>
          </cell>
          <cell r="F187">
            <v>77</v>
          </cell>
          <cell r="G187">
            <v>57</v>
          </cell>
          <cell r="H187">
            <v>67</v>
          </cell>
          <cell r="I187">
            <v>10</v>
          </cell>
        </row>
        <row r="188">
          <cell r="A188" t="str">
            <v>11Fe</v>
          </cell>
          <cell r="B188" t="str">
            <v>Fe</v>
          </cell>
          <cell r="C188">
            <v>11</v>
          </cell>
          <cell r="D188" t="str">
            <v>EPA SHALE SLUDGE</v>
          </cell>
          <cell r="E188" t="str">
            <v>SLUDGE</v>
          </cell>
          <cell r="F188">
            <v>25840</v>
          </cell>
          <cell r="G188">
            <v>18560</v>
          </cell>
          <cell r="H188">
            <v>22200</v>
          </cell>
          <cell r="I188">
            <v>3640</v>
          </cell>
        </row>
        <row r="189">
          <cell r="A189" t="str">
            <v>11Hg</v>
          </cell>
          <cell r="B189" t="str">
            <v>Hg</v>
          </cell>
          <cell r="C189">
            <v>11</v>
          </cell>
          <cell r="D189" t="str">
            <v>EPA SHALE SLUDGE</v>
          </cell>
          <cell r="E189" t="str">
            <v>SLUDGE</v>
          </cell>
          <cell r="F189" t="str">
            <v>NC</v>
          </cell>
          <cell r="G189" t="str">
            <v>NC</v>
          </cell>
        </row>
        <row r="190">
          <cell r="A190" t="str">
            <v>11K</v>
          </cell>
          <cell r="B190" t="str">
            <v>K</v>
          </cell>
          <cell r="C190">
            <v>11</v>
          </cell>
          <cell r="D190" t="str">
            <v>EPA SHALE SLUDGE</v>
          </cell>
          <cell r="E190" t="str">
            <v>SLUDGE</v>
          </cell>
          <cell r="F190">
            <v>4500</v>
          </cell>
          <cell r="G190">
            <v>1860</v>
          </cell>
          <cell r="H190">
            <v>3180</v>
          </cell>
          <cell r="I190">
            <v>1320</v>
          </cell>
        </row>
        <row r="191">
          <cell r="A191" t="str">
            <v>11Mg</v>
          </cell>
          <cell r="B191" t="str">
            <v>Mg</v>
          </cell>
          <cell r="C191">
            <v>11</v>
          </cell>
          <cell r="D191" t="str">
            <v>EPA SHALE SLUDGE</v>
          </cell>
          <cell r="E191" t="str">
            <v>SLUDGE</v>
          </cell>
          <cell r="F191">
            <v>45058</v>
          </cell>
          <cell r="G191">
            <v>34742</v>
          </cell>
          <cell r="H191">
            <v>39900</v>
          </cell>
          <cell r="I191">
            <v>5158</v>
          </cell>
        </row>
        <row r="192">
          <cell r="A192" t="str">
            <v>11Mn</v>
          </cell>
          <cell r="B192" t="str">
            <v>Mn</v>
          </cell>
          <cell r="C192">
            <v>11</v>
          </cell>
          <cell r="D192" t="str">
            <v>EPA SHALE SLUDGE</v>
          </cell>
          <cell r="E192" t="str">
            <v>SLUDGE</v>
          </cell>
          <cell r="F192">
            <v>457</v>
          </cell>
          <cell r="G192">
            <v>257</v>
          </cell>
          <cell r="H192">
            <v>357</v>
          </cell>
          <cell r="I192">
            <v>100</v>
          </cell>
        </row>
        <row r="193">
          <cell r="A193" t="str">
            <v>11Mo</v>
          </cell>
          <cell r="B193" t="str">
            <v>Mo</v>
          </cell>
          <cell r="C193">
            <v>11</v>
          </cell>
          <cell r="D193" t="str">
            <v>EPA SHALE SLUDGE</v>
          </cell>
          <cell r="E193" t="str">
            <v>SLUDGE</v>
          </cell>
          <cell r="F193" t="str">
            <v>NC</v>
          </cell>
          <cell r="G193" t="str">
            <v>NC</v>
          </cell>
        </row>
        <row r="194">
          <cell r="A194" t="str">
            <v>11Na</v>
          </cell>
          <cell r="B194" t="str">
            <v>Na</v>
          </cell>
          <cell r="C194">
            <v>11</v>
          </cell>
          <cell r="D194" t="str">
            <v>EPA SHALE SLUDGE</v>
          </cell>
          <cell r="E194" t="str">
            <v>SLUDGE</v>
          </cell>
          <cell r="F194">
            <v>5126</v>
          </cell>
          <cell r="G194">
            <v>4234</v>
          </cell>
          <cell r="H194">
            <v>4680</v>
          </cell>
          <cell r="I194">
            <v>446</v>
          </cell>
        </row>
        <row r="195">
          <cell r="A195" t="str">
            <v>11Ni</v>
          </cell>
          <cell r="B195" t="str">
            <v>Ni</v>
          </cell>
          <cell r="C195">
            <v>11</v>
          </cell>
          <cell r="D195" t="str">
            <v>EPA SHALE SLUDGE</v>
          </cell>
          <cell r="E195" t="str">
            <v>SLUDGE</v>
          </cell>
          <cell r="F195" t="str">
            <v>NC</v>
          </cell>
          <cell r="G195" t="str">
            <v>NC</v>
          </cell>
        </row>
        <row r="196">
          <cell r="A196" t="str">
            <v>11Pb</v>
          </cell>
          <cell r="B196" t="str">
            <v>Pb</v>
          </cell>
          <cell r="C196">
            <v>11</v>
          </cell>
          <cell r="D196" t="str">
            <v>EPA SHALE SLUDGE</v>
          </cell>
          <cell r="E196" t="str">
            <v>SLUDGE</v>
          </cell>
          <cell r="F196" t="str">
            <v>NC</v>
          </cell>
          <cell r="G196" t="str">
            <v>NC</v>
          </cell>
        </row>
        <row r="197">
          <cell r="A197" t="str">
            <v>11Sb</v>
          </cell>
          <cell r="B197" t="str">
            <v>Sb</v>
          </cell>
          <cell r="C197">
            <v>11</v>
          </cell>
          <cell r="D197" t="str">
            <v>EPA SHALE SLUDGE</v>
          </cell>
          <cell r="E197" t="str">
            <v>SLUDGE</v>
          </cell>
          <cell r="F197" t="str">
            <v>NC</v>
          </cell>
          <cell r="G197" t="str">
            <v>NC</v>
          </cell>
        </row>
        <row r="198">
          <cell r="A198" t="str">
            <v>11Se</v>
          </cell>
          <cell r="B198" t="str">
            <v>Se</v>
          </cell>
          <cell r="C198">
            <v>11</v>
          </cell>
          <cell r="D198" t="str">
            <v>EPA SHALE SLUDGE</v>
          </cell>
          <cell r="E198" t="str">
            <v>SLUDGE</v>
          </cell>
          <cell r="F198" t="str">
            <v>NC</v>
          </cell>
          <cell r="G198" t="str">
            <v>NC</v>
          </cell>
        </row>
        <row r="199">
          <cell r="A199" t="str">
            <v>11Sn</v>
          </cell>
          <cell r="B199" t="str">
            <v>Sn</v>
          </cell>
          <cell r="C199">
            <v>11</v>
          </cell>
          <cell r="D199" t="str">
            <v>EPA SHALE SLUDGE</v>
          </cell>
          <cell r="E199" t="str">
            <v>SLUDGE</v>
          </cell>
          <cell r="F199" t="str">
            <v>NC</v>
          </cell>
          <cell r="G199" t="str">
            <v>NC</v>
          </cell>
        </row>
        <row r="200">
          <cell r="A200" t="str">
            <v>11Zn</v>
          </cell>
          <cell r="B200" t="str">
            <v>Zn</v>
          </cell>
          <cell r="C200">
            <v>11</v>
          </cell>
          <cell r="D200" t="str">
            <v>EPA SHALE SLUDGE</v>
          </cell>
          <cell r="E200" t="str">
            <v>SLUDGE</v>
          </cell>
          <cell r="F200">
            <v>118</v>
          </cell>
          <cell r="G200">
            <v>82</v>
          </cell>
          <cell r="H200">
            <v>100</v>
          </cell>
          <cell r="I200">
            <v>18</v>
          </cell>
        </row>
        <row r="201">
          <cell r="A201" t="str">
            <v>12Ag</v>
          </cell>
          <cell r="B201" t="str">
            <v>Ag</v>
          </cell>
          <cell r="C201">
            <v>12</v>
          </cell>
          <cell r="D201" t="str">
            <v>EPA H2O WS378-6</v>
          </cell>
          <cell r="E201" t="str">
            <v>WATER</v>
          </cell>
          <cell r="F201">
            <v>30.2</v>
          </cell>
          <cell r="G201">
            <v>21.8</v>
          </cell>
          <cell r="H201">
            <v>26</v>
          </cell>
          <cell r="I201">
            <v>4.2</v>
          </cell>
        </row>
        <row r="202">
          <cell r="A202" t="str">
            <v>12Al</v>
          </cell>
          <cell r="B202" t="str">
            <v>Al</v>
          </cell>
          <cell r="C202">
            <v>12</v>
          </cell>
          <cell r="D202" t="str">
            <v>EPA H2O WS378-6</v>
          </cell>
          <cell r="E202" t="str">
            <v>WATER</v>
          </cell>
          <cell r="F202" t="str">
            <v>NC</v>
          </cell>
          <cell r="G202" t="str">
            <v>NC</v>
          </cell>
        </row>
        <row r="203">
          <cell r="A203" t="str">
            <v>12As</v>
          </cell>
          <cell r="B203" t="str">
            <v>As</v>
          </cell>
          <cell r="C203">
            <v>12</v>
          </cell>
          <cell r="D203" t="str">
            <v>EPA H2O WS378-6</v>
          </cell>
          <cell r="E203" t="str">
            <v>WATER</v>
          </cell>
          <cell r="F203">
            <v>27.200000000000003</v>
          </cell>
          <cell r="G203">
            <v>18.4</v>
          </cell>
          <cell r="H203">
            <v>22.8</v>
          </cell>
          <cell r="I203">
            <v>4.4</v>
          </cell>
        </row>
        <row r="204">
          <cell r="A204" t="str">
            <v>12B</v>
          </cell>
          <cell r="B204" t="str">
            <v>B</v>
          </cell>
          <cell r="C204">
            <v>12</v>
          </cell>
          <cell r="D204" t="str">
            <v>EPA H2O WS378-6</v>
          </cell>
          <cell r="E204" t="str">
            <v>WATER</v>
          </cell>
          <cell r="F204" t="str">
            <v>NC</v>
          </cell>
          <cell r="G204" t="str">
            <v>NC</v>
          </cell>
        </row>
        <row r="205">
          <cell r="A205" t="str">
            <v>12Ba</v>
          </cell>
          <cell r="B205" t="str">
            <v>Ba</v>
          </cell>
          <cell r="C205">
            <v>12</v>
          </cell>
          <cell r="D205" t="str">
            <v>EPA H2O WS378-6</v>
          </cell>
          <cell r="E205" t="str">
            <v>WATER</v>
          </cell>
          <cell r="F205">
            <v>355</v>
          </cell>
          <cell r="G205">
            <v>259</v>
          </cell>
          <cell r="H205">
            <v>307</v>
          </cell>
          <cell r="I205">
            <v>48</v>
          </cell>
        </row>
        <row r="206">
          <cell r="A206" t="str">
            <v>12Be</v>
          </cell>
          <cell r="B206" t="str">
            <v>Be</v>
          </cell>
          <cell r="C206">
            <v>12</v>
          </cell>
          <cell r="D206" t="str">
            <v>EPA H2O WS378-6</v>
          </cell>
          <cell r="E206" t="str">
            <v>WATER</v>
          </cell>
          <cell r="F206" t="str">
            <v>NC</v>
          </cell>
          <cell r="G206" t="str">
            <v>NC</v>
          </cell>
        </row>
        <row r="207">
          <cell r="A207" t="str">
            <v>12Ca</v>
          </cell>
          <cell r="B207" t="str">
            <v>Ca</v>
          </cell>
          <cell r="C207">
            <v>12</v>
          </cell>
          <cell r="D207" t="str">
            <v>EPA H2O WS378-6</v>
          </cell>
          <cell r="E207" t="str">
            <v>WATER</v>
          </cell>
          <cell r="F207" t="str">
            <v>NC</v>
          </cell>
          <cell r="G207" t="str">
            <v>NC</v>
          </cell>
        </row>
        <row r="208">
          <cell r="A208" t="str">
            <v>12Cd</v>
          </cell>
          <cell r="B208" t="str">
            <v>Cd</v>
          </cell>
          <cell r="C208">
            <v>12</v>
          </cell>
          <cell r="D208" t="str">
            <v>EPA H2O WS378-6</v>
          </cell>
          <cell r="E208" t="str">
            <v>WATER</v>
          </cell>
          <cell r="F208">
            <v>4.36</v>
          </cell>
          <cell r="G208">
            <v>3</v>
          </cell>
          <cell r="H208">
            <v>3.68</v>
          </cell>
          <cell r="I208">
            <v>0.68</v>
          </cell>
        </row>
        <row r="209">
          <cell r="A209" t="str">
            <v>12Cr</v>
          </cell>
          <cell r="B209" t="str">
            <v>Cr</v>
          </cell>
          <cell r="C209">
            <v>12</v>
          </cell>
          <cell r="D209" t="str">
            <v>EPA H2O WS378-6</v>
          </cell>
          <cell r="E209" t="str">
            <v>WATER</v>
          </cell>
          <cell r="F209">
            <v>36</v>
          </cell>
          <cell r="G209">
            <v>26.200000000000003</v>
          </cell>
          <cell r="H209">
            <v>31.1</v>
          </cell>
          <cell r="I209">
            <v>4.9</v>
          </cell>
        </row>
        <row r="210">
          <cell r="A210" t="str">
            <v>12Cu</v>
          </cell>
          <cell r="B210" t="str">
            <v>Cu</v>
          </cell>
          <cell r="C210">
            <v>12</v>
          </cell>
          <cell r="D210" t="str">
            <v>EPA H2O WS378-6</v>
          </cell>
          <cell r="E210" t="str">
            <v>WATER</v>
          </cell>
          <cell r="F210" t="str">
            <v>NC</v>
          </cell>
          <cell r="G210" t="str">
            <v>NC</v>
          </cell>
        </row>
        <row r="211">
          <cell r="A211" t="str">
            <v>12Fe</v>
          </cell>
          <cell r="B211" t="str">
            <v>Fe</v>
          </cell>
          <cell r="C211">
            <v>12</v>
          </cell>
          <cell r="D211" t="str">
            <v>EPA H2O WS378-6</v>
          </cell>
          <cell r="E211" t="str">
            <v>WATER</v>
          </cell>
          <cell r="F211" t="str">
            <v>NC</v>
          </cell>
          <cell r="G211" t="str">
            <v>NC</v>
          </cell>
        </row>
        <row r="212">
          <cell r="A212" t="str">
            <v>12Hg</v>
          </cell>
          <cell r="B212" t="str">
            <v>Hg</v>
          </cell>
          <cell r="C212">
            <v>12</v>
          </cell>
          <cell r="D212" t="str">
            <v>EPA H2O WS378-6</v>
          </cell>
          <cell r="E212" t="str">
            <v>WATER</v>
          </cell>
          <cell r="F212">
            <v>3.79</v>
          </cell>
          <cell r="G212">
            <v>2.1500000000000004</v>
          </cell>
          <cell r="H212">
            <v>2.97</v>
          </cell>
          <cell r="I212">
            <v>0.82</v>
          </cell>
        </row>
        <row r="213">
          <cell r="A213" t="str">
            <v>12K</v>
          </cell>
          <cell r="B213" t="str">
            <v>K</v>
          </cell>
          <cell r="C213">
            <v>12</v>
          </cell>
          <cell r="D213" t="str">
            <v>EPA H2O WS378-6</v>
          </cell>
          <cell r="E213" t="str">
            <v>WATER</v>
          </cell>
          <cell r="F213" t="str">
            <v>NC</v>
          </cell>
          <cell r="G213" t="str">
            <v>NC</v>
          </cell>
        </row>
        <row r="214">
          <cell r="A214" t="str">
            <v>12Mg</v>
          </cell>
          <cell r="B214" t="str">
            <v>Mg</v>
          </cell>
          <cell r="C214">
            <v>12</v>
          </cell>
          <cell r="D214" t="str">
            <v>EPA H2O WS378-6</v>
          </cell>
          <cell r="E214" t="str">
            <v>WATER</v>
          </cell>
          <cell r="F214" t="str">
            <v>NC</v>
          </cell>
          <cell r="G214" t="str">
            <v>NC</v>
          </cell>
        </row>
        <row r="215">
          <cell r="A215" t="str">
            <v>12Mn</v>
          </cell>
          <cell r="B215" t="str">
            <v>Mn</v>
          </cell>
          <cell r="C215">
            <v>12</v>
          </cell>
          <cell r="D215" t="str">
            <v>EPA H2O WS378-6</v>
          </cell>
          <cell r="E215" t="str">
            <v>WATER</v>
          </cell>
          <cell r="F215" t="str">
            <v>NC</v>
          </cell>
          <cell r="G215" t="str">
            <v>NC</v>
          </cell>
        </row>
        <row r="216">
          <cell r="A216" t="str">
            <v>12Mo</v>
          </cell>
          <cell r="B216" t="str">
            <v>Mo</v>
          </cell>
          <cell r="C216">
            <v>12</v>
          </cell>
          <cell r="D216" t="str">
            <v>EPA H2O WS378-6</v>
          </cell>
          <cell r="E216" t="str">
            <v>WATER</v>
          </cell>
          <cell r="F216" t="str">
            <v>NC</v>
          </cell>
          <cell r="G216" t="str">
            <v>NC</v>
          </cell>
        </row>
        <row r="217">
          <cell r="A217" t="str">
            <v>12Na</v>
          </cell>
          <cell r="B217" t="str">
            <v>Na</v>
          </cell>
          <cell r="C217">
            <v>12</v>
          </cell>
          <cell r="D217" t="str">
            <v>EPA H2O WS378-6</v>
          </cell>
          <cell r="E217" t="str">
            <v>WATER</v>
          </cell>
          <cell r="F217" t="str">
            <v>NC</v>
          </cell>
          <cell r="G217" t="str">
            <v>NC</v>
          </cell>
        </row>
        <row r="218">
          <cell r="A218" t="str">
            <v>12Ni</v>
          </cell>
          <cell r="B218" t="str">
            <v>Ni</v>
          </cell>
          <cell r="C218">
            <v>12</v>
          </cell>
          <cell r="D218" t="str">
            <v>EPA H2O WS378-6</v>
          </cell>
          <cell r="E218" t="str">
            <v>WATER</v>
          </cell>
          <cell r="F218" t="str">
            <v>NC</v>
          </cell>
          <cell r="G218" t="str">
            <v>NC</v>
          </cell>
        </row>
        <row r="219">
          <cell r="A219" t="str">
            <v>12Pb</v>
          </cell>
          <cell r="B219" t="str">
            <v>Pb</v>
          </cell>
          <cell r="C219">
            <v>12</v>
          </cell>
          <cell r="D219" t="str">
            <v>EPA H2O WS378-6</v>
          </cell>
          <cell r="E219" t="str">
            <v>WATER</v>
          </cell>
          <cell r="F219">
            <v>26.299999999999997</v>
          </cell>
          <cell r="G219">
            <v>17.5</v>
          </cell>
          <cell r="H219">
            <v>21.9</v>
          </cell>
          <cell r="I219">
            <v>4.4</v>
          </cell>
        </row>
        <row r="220">
          <cell r="A220" t="str">
            <v>12Sb</v>
          </cell>
          <cell r="B220" t="str">
            <v>Sb</v>
          </cell>
          <cell r="C220">
            <v>12</v>
          </cell>
          <cell r="D220" t="str">
            <v>EPA H2O WS378-6</v>
          </cell>
          <cell r="E220" t="str">
            <v>WATER</v>
          </cell>
          <cell r="F220" t="str">
            <v>NC</v>
          </cell>
          <cell r="G220" t="str">
            <v>NC</v>
          </cell>
        </row>
        <row r="221">
          <cell r="A221" t="str">
            <v>12Se</v>
          </cell>
          <cell r="B221" t="str">
            <v>Se</v>
          </cell>
          <cell r="C221">
            <v>12</v>
          </cell>
          <cell r="D221" t="str">
            <v>EPA H2O WS378-6</v>
          </cell>
          <cell r="E221" t="str">
            <v>WATER</v>
          </cell>
          <cell r="F221">
            <v>6.5</v>
          </cell>
          <cell r="G221">
            <v>3.5</v>
          </cell>
          <cell r="H221">
            <v>5</v>
          </cell>
          <cell r="I221">
            <v>1.5</v>
          </cell>
        </row>
        <row r="222">
          <cell r="A222" t="str">
            <v>12Sn</v>
          </cell>
          <cell r="B222" t="str">
            <v>Sn</v>
          </cell>
          <cell r="C222">
            <v>12</v>
          </cell>
          <cell r="D222" t="str">
            <v>EPA H2O WS378-6</v>
          </cell>
          <cell r="E222" t="str">
            <v>WATER</v>
          </cell>
          <cell r="F222" t="str">
            <v>NC</v>
          </cell>
          <cell r="G222" t="str">
            <v>NC</v>
          </cell>
        </row>
        <row r="223">
          <cell r="A223" t="str">
            <v>12Zn</v>
          </cell>
          <cell r="B223" t="str">
            <v>Zn</v>
          </cell>
          <cell r="C223">
            <v>12</v>
          </cell>
          <cell r="D223" t="str">
            <v>EPA H2O WS378-6</v>
          </cell>
          <cell r="E223" t="str">
            <v>WATER</v>
          </cell>
          <cell r="F223" t="str">
            <v>NC</v>
          </cell>
          <cell r="G223" t="str">
            <v>NC</v>
          </cell>
        </row>
        <row r="224">
          <cell r="A224" t="str">
            <v>13Ag</v>
          </cell>
          <cell r="B224" t="str">
            <v>Ag</v>
          </cell>
          <cell r="C224">
            <v>13</v>
          </cell>
          <cell r="D224" t="str">
            <v>EPA H2O 989-1</v>
          </cell>
          <cell r="E224" t="str">
            <v>WATER</v>
          </cell>
          <cell r="F224">
            <v>11.73</v>
          </cell>
          <cell r="G224">
            <v>8.21</v>
          </cell>
          <cell r="H224">
            <v>9.97</v>
          </cell>
          <cell r="I224">
            <v>1.76</v>
          </cell>
        </row>
        <row r="225">
          <cell r="A225" t="str">
            <v>13Al</v>
          </cell>
          <cell r="B225" t="str">
            <v>Al</v>
          </cell>
          <cell r="C225">
            <v>13</v>
          </cell>
          <cell r="D225" t="str">
            <v>EPA H2O 989-1</v>
          </cell>
          <cell r="E225" t="str">
            <v>WATER</v>
          </cell>
          <cell r="F225" t="str">
            <v>NC</v>
          </cell>
          <cell r="G225" t="str">
            <v>NC</v>
          </cell>
        </row>
        <row r="226">
          <cell r="A226" t="str">
            <v>13As</v>
          </cell>
          <cell r="B226" t="str">
            <v>As</v>
          </cell>
          <cell r="C226">
            <v>13</v>
          </cell>
          <cell r="D226" t="str">
            <v>EPA H2O 989-1</v>
          </cell>
          <cell r="E226" t="str">
            <v>WATER</v>
          </cell>
          <cell r="F226">
            <v>60.3</v>
          </cell>
          <cell r="G226">
            <v>38.900000000000006</v>
          </cell>
          <cell r="H226">
            <v>49.6</v>
          </cell>
          <cell r="I226">
            <v>10.7</v>
          </cell>
        </row>
        <row r="227">
          <cell r="A227" t="str">
            <v>13B</v>
          </cell>
          <cell r="B227" t="str">
            <v>B</v>
          </cell>
          <cell r="C227">
            <v>13</v>
          </cell>
          <cell r="D227" t="str">
            <v>EPA H2O 989-1</v>
          </cell>
          <cell r="E227" t="str">
            <v>WATER</v>
          </cell>
          <cell r="F227" t="str">
            <v>NC</v>
          </cell>
          <cell r="G227" t="str">
            <v>NC</v>
          </cell>
        </row>
        <row r="228">
          <cell r="A228" t="str">
            <v>13Ba</v>
          </cell>
          <cell r="B228" t="str">
            <v>Ba</v>
          </cell>
          <cell r="C228">
            <v>13</v>
          </cell>
          <cell r="D228" t="str">
            <v>EPA H2O 989-1</v>
          </cell>
          <cell r="E228" t="str">
            <v>WATER</v>
          </cell>
          <cell r="F228">
            <v>133.9</v>
          </cell>
          <cell r="G228">
            <v>77.1</v>
          </cell>
          <cell r="H228">
            <v>105.5</v>
          </cell>
          <cell r="I228">
            <v>28.4</v>
          </cell>
        </row>
        <row r="229">
          <cell r="A229" t="str">
            <v>13Be</v>
          </cell>
          <cell r="B229" t="str">
            <v>Be</v>
          </cell>
          <cell r="C229">
            <v>13</v>
          </cell>
          <cell r="D229" t="str">
            <v>EPA H2O 989-1</v>
          </cell>
          <cell r="E229" t="str">
            <v>WATER</v>
          </cell>
          <cell r="F229" t="str">
            <v>NC</v>
          </cell>
          <cell r="G229" t="str">
            <v>NC</v>
          </cell>
        </row>
        <row r="230">
          <cell r="A230" t="str">
            <v>13Ca</v>
          </cell>
          <cell r="B230" t="str">
            <v>Ca</v>
          </cell>
          <cell r="C230">
            <v>13</v>
          </cell>
          <cell r="D230" t="str">
            <v>EPA H2O 989-1</v>
          </cell>
          <cell r="E230" t="str">
            <v>WATER</v>
          </cell>
          <cell r="F230" t="str">
            <v>NC</v>
          </cell>
          <cell r="G230" t="str">
            <v>NC</v>
          </cell>
        </row>
        <row r="231">
          <cell r="A231" t="str">
            <v>13Cd</v>
          </cell>
          <cell r="B231" t="str">
            <v>Cd</v>
          </cell>
          <cell r="C231">
            <v>13</v>
          </cell>
          <cell r="D231" t="str">
            <v>EPA H2O 989-1</v>
          </cell>
          <cell r="E231" t="str">
            <v>WATER</v>
          </cell>
          <cell r="F231">
            <v>5.86</v>
          </cell>
          <cell r="G231">
            <v>3.3</v>
          </cell>
          <cell r="H231">
            <v>4.58</v>
          </cell>
          <cell r="I231">
            <v>1.28</v>
          </cell>
        </row>
        <row r="232">
          <cell r="A232" t="str">
            <v>13Cr</v>
          </cell>
          <cell r="B232" t="str">
            <v>Cr</v>
          </cell>
          <cell r="C232">
            <v>13</v>
          </cell>
          <cell r="D232" t="str">
            <v>EPA H2O 989-1</v>
          </cell>
          <cell r="E232" t="str">
            <v>WATER</v>
          </cell>
          <cell r="F232">
            <v>58.5</v>
          </cell>
          <cell r="G232">
            <v>40.900000000000006</v>
          </cell>
          <cell r="H232">
            <v>49.7</v>
          </cell>
          <cell r="I232">
            <v>8.8</v>
          </cell>
        </row>
        <row r="233">
          <cell r="A233" t="str">
            <v>13Cu</v>
          </cell>
          <cell r="B233" t="str">
            <v>Cu</v>
          </cell>
          <cell r="C233">
            <v>13</v>
          </cell>
          <cell r="D233" t="str">
            <v>EPA H2O 989-1</v>
          </cell>
          <cell r="E233" t="str">
            <v>WATER</v>
          </cell>
          <cell r="F233">
            <v>56.2</v>
          </cell>
          <cell r="G233">
            <v>43</v>
          </cell>
          <cell r="H233">
            <v>49.6</v>
          </cell>
          <cell r="I233">
            <v>6.6</v>
          </cell>
        </row>
        <row r="234">
          <cell r="A234" t="str">
            <v>13Fe</v>
          </cell>
          <cell r="B234" t="str">
            <v>Fe</v>
          </cell>
          <cell r="C234">
            <v>13</v>
          </cell>
          <cell r="D234" t="str">
            <v>EPA H2O 989-1</v>
          </cell>
          <cell r="E234" t="str">
            <v>WATER</v>
          </cell>
          <cell r="F234" t="str">
            <v>NC</v>
          </cell>
          <cell r="G234" t="str">
            <v>NC</v>
          </cell>
        </row>
        <row r="235">
          <cell r="A235" t="str">
            <v>13Hg</v>
          </cell>
          <cell r="B235" t="str">
            <v>Hg</v>
          </cell>
          <cell r="C235">
            <v>13</v>
          </cell>
          <cell r="D235" t="str">
            <v>EPA H2O 989-1</v>
          </cell>
          <cell r="E235" t="str">
            <v>WATER</v>
          </cell>
          <cell r="F235">
            <v>2.58</v>
          </cell>
          <cell r="G235">
            <v>1.46</v>
          </cell>
          <cell r="H235">
            <v>2.02</v>
          </cell>
          <cell r="I235">
            <v>0.56</v>
          </cell>
        </row>
        <row r="236">
          <cell r="A236" t="str">
            <v>13K</v>
          </cell>
          <cell r="B236" t="str">
            <v>K</v>
          </cell>
          <cell r="C236">
            <v>13</v>
          </cell>
          <cell r="D236" t="str">
            <v>EPA H2O 989-1</v>
          </cell>
          <cell r="E236" t="str">
            <v>WATER</v>
          </cell>
          <cell r="F236" t="str">
            <v>NC</v>
          </cell>
          <cell r="G236" t="str">
            <v>NC</v>
          </cell>
        </row>
        <row r="237">
          <cell r="A237" t="str">
            <v>13Mg</v>
          </cell>
          <cell r="B237" t="str">
            <v>Mg</v>
          </cell>
          <cell r="C237">
            <v>13</v>
          </cell>
          <cell r="D237" t="str">
            <v>EPA H2O 989-1</v>
          </cell>
          <cell r="E237" t="str">
            <v>WATER</v>
          </cell>
          <cell r="F237" t="str">
            <v>NC</v>
          </cell>
          <cell r="G237" t="str">
            <v>NC</v>
          </cell>
        </row>
        <row r="238">
          <cell r="A238" t="str">
            <v>13Mn</v>
          </cell>
          <cell r="B238" t="str">
            <v>Mn</v>
          </cell>
          <cell r="C238">
            <v>13</v>
          </cell>
          <cell r="D238" t="str">
            <v>EPA H2O 989-1</v>
          </cell>
          <cell r="E238" t="str">
            <v>WATER</v>
          </cell>
          <cell r="F238" t="str">
            <v>NC</v>
          </cell>
          <cell r="G238" t="str">
            <v>NC</v>
          </cell>
        </row>
        <row r="239">
          <cell r="A239" t="str">
            <v>13Mo</v>
          </cell>
          <cell r="B239" t="str">
            <v>Mo</v>
          </cell>
          <cell r="C239">
            <v>13</v>
          </cell>
          <cell r="D239" t="str">
            <v>EPA H2O 989-1</v>
          </cell>
          <cell r="E239" t="str">
            <v>WATER</v>
          </cell>
          <cell r="F239" t="str">
            <v>NC</v>
          </cell>
          <cell r="G239" t="str">
            <v>NC</v>
          </cell>
        </row>
        <row r="240">
          <cell r="A240" t="str">
            <v>13Na</v>
          </cell>
          <cell r="B240" t="str">
            <v>Na</v>
          </cell>
          <cell r="C240">
            <v>13</v>
          </cell>
          <cell r="D240" t="str">
            <v>EPA H2O 989-1</v>
          </cell>
          <cell r="E240" t="str">
            <v>WATER</v>
          </cell>
          <cell r="F240" t="str">
            <v>NC</v>
          </cell>
          <cell r="G240" t="str">
            <v>NC</v>
          </cell>
        </row>
        <row r="241">
          <cell r="A241" t="str">
            <v>13Ni</v>
          </cell>
          <cell r="B241" t="str">
            <v>Ni</v>
          </cell>
          <cell r="C241">
            <v>13</v>
          </cell>
          <cell r="D241" t="str">
            <v>EPA H2O 989-1</v>
          </cell>
          <cell r="E241" t="str">
            <v>WATER</v>
          </cell>
          <cell r="F241" t="str">
            <v>NC</v>
          </cell>
          <cell r="G241" t="str">
            <v>NC</v>
          </cell>
        </row>
        <row r="242">
          <cell r="A242" t="str">
            <v>13Pb</v>
          </cell>
          <cell r="B242" t="str">
            <v>Pb</v>
          </cell>
          <cell r="C242">
            <v>13</v>
          </cell>
          <cell r="D242" t="str">
            <v>EPA H2O 989-1</v>
          </cell>
          <cell r="E242" t="str">
            <v>WATER</v>
          </cell>
          <cell r="F242">
            <v>60.5</v>
          </cell>
          <cell r="G242">
            <v>40.3</v>
          </cell>
          <cell r="H242">
            <v>50.4</v>
          </cell>
          <cell r="I242">
            <v>10.1</v>
          </cell>
        </row>
        <row r="243">
          <cell r="A243" t="str">
            <v>13Sb</v>
          </cell>
          <cell r="B243" t="str">
            <v>Sb</v>
          </cell>
          <cell r="C243">
            <v>13</v>
          </cell>
          <cell r="D243" t="str">
            <v>EPA H2O 989-1</v>
          </cell>
          <cell r="E243" t="str">
            <v>WATER</v>
          </cell>
          <cell r="F243" t="str">
            <v>NC</v>
          </cell>
          <cell r="G243" t="str">
            <v>NC</v>
          </cell>
        </row>
        <row r="244">
          <cell r="A244" t="str">
            <v>13Se</v>
          </cell>
          <cell r="B244" t="str">
            <v>Se</v>
          </cell>
          <cell r="C244">
            <v>13</v>
          </cell>
          <cell r="D244" t="str">
            <v>EPA H2O 989-1</v>
          </cell>
          <cell r="E244" t="str">
            <v>WATER</v>
          </cell>
          <cell r="F244">
            <v>55.5</v>
          </cell>
          <cell r="G244">
            <v>36.099999999999994</v>
          </cell>
          <cell r="H244">
            <v>45.8</v>
          </cell>
          <cell r="I244">
            <v>9.7</v>
          </cell>
        </row>
        <row r="245">
          <cell r="A245" t="str">
            <v>13Sn</v>
          </cell>
          <cell r="B245" t="str">
            <v>Sn</v>
          </cell>
          <cell r="C245">
            <v>13</v>
          </cell>
          <cell r="D245" t="str">
            <v>EPA H2O 989-1</v>
          </cell>
          <cell r="E245" t="str">
            <v>WATER</v>
          </cell>
          <cell r="F245" t="str">
            <v>NC</v>
          </cell>
          <cell r="G245" t="str">
            <v>NC</v>
          </cell>
        </row>
        <row r="246">
          <cell r="A246" t="str">
            <v>13Zn</v>
          </cell>
          <cell r="B246" t="str">
            <v>Zn</v>
          </cell>
          <cell r="C246">
            <v>13</v>
          </cell>
          <cell r="D246" t="str">
            <v>EPA H2O 989-1</v>
          </cell>
          <cell r="E246" t="str">
            <v>WATER</v>
          </cell>
          <cell r="F246" t="str">
            <v>NC</v>
          </cell>
          <cell r="G246" t="str">
            <v>NC</v>
          </cell>
        </row>
        <row r="247">
          <cell r="A247" t="str">
            <v>14Ag</v>
          </cell>
          <cell r="B247" t="str">
            <v>Ag</v>
          </cell>
          <cell r="C247">
            <v>14</v>
          </cell>
          <cell r="D247" t="str">
            <v>EPA H2O 989-2</v>
          </cell>
          <cell r="E247" t="str">
            <v>WATER</v>
          </cell>
          <cell r="F247" t="str">
            <v>NC</v>
          </cell>
          <cell r="G247" t="str">
            <v>NC</v>
          </cell>
        </row>
        <row r="248">
          <cell r="A248" t="str">
            <v>14Al</v>
          </cell>
          <cell r="B248" t="str">
            <v>Al</v>
          </cell>
          <cell r="C248">
            <v>14</v>
          </cell>
          <cell r="D248" t="str">
            <v>EPA H2O 989-2</v>
          </cell>
          <cell r="E248" t="str">
            <v>WATER</v>
          </cell>
          <cell r="F248">
            <v>156.89999999999998</v>
          </cell>
          <cell r="G248">
            <v>85.3</v>
          </cell>
          <cell r="H248">
            <v>121.1</v>
          </cell>
          <cell r="I248">
            <v>35.8</v>
          </cell>
        </row>
        <row r="249">
          <cell r="A249" t="str">
            <v>14As</v>
          </cell>
          <cell r="B249" t="str">
            <v>As</v>
          </cell>
          <cell r="C249">
            <v>14</v>
          </cell>
          <cell r="D249" t="str">
            <v>EPA H2O 989-2</v>
          </cell>
          <cell r="E249" t="str">
            <v>WATER</v>
          </cell>
          <cell r="F249" t="str">
            <v>NC</v>
          </cell>
          <cell r="G249" t="str">
            <v>NC</v>
          </cell>
        </row>
        <row r="250">
          <cell r="A250" t="str">
            <v>14B</v>
          </cell>
          <cell r="B250" t="str">
            <v>B</v>
          </cell>
          <cell r="C250">
            <v>14</v>
          </cell>
          <cell r="D250" t="str">
            <v>EPA H2O 989-2</v>
          </cell>
          <cell r="E250" t="str">
            <v>WATER</v>
          </cell>
          <cell r="F250" t="str">
            <v>NC</v>
          </cell>
          <cell r="G250" t="str">
            <v>NC</v>
          </cell>
        </row>
        <row r="251">
          <cell r="A251" t="str">
            <v>14Be</v>
          </cell>
          <cell r="B251" t="str">
            <v>Be</v>
          </cell>
          <cell r="C251">
            <v>14</v>
          </cell>
          <cell r="D251" t="str">
            <v>EPA H2O 989-2</v>
          </cell>
          <cell r="E251" t="str">
            <v>WATER</v>
          </cell>
          <cell r="F251">
            <v>12.44</v>
          </cell>
          <cell r="G251">
            <v>7.720000000000001</v>
          </cell>
          <cell r="H251">
            <v>10.08</v>
          </cell>
          <cell r="I251">
            <v>2.36</v>
          </cell>
        </row>
        <row r="252">
          <cell r="A252" t="str">
            <v>14Ca</v>
          </cell>
          <cell r="B252" t="str">
            <v>Ca</v>
          </cell>
          <cell r="C252">
            <v>14</v>
          </cell>
          <cell r="D252" t="str">
            <v>EPA H2O 989-2</v>
          </cell>
          <cell r="E252" t="str">
            <v>WATER</v>
          </cell>
          <cell r="F252" t="str">
            <v>NC</v>
          </cell>
          <cell r="G252" t="str">
            <v>NC</v>
          </cell>
        </row>
        <row r="253">
          <cell r="A253" t="str">
            <v>14Cd</v>
          </cell>
          <cell r="B253" t="str">
            <v>Cd</v>
          </cell>
          <cell r="C253">
            <v>14</v>
          </cell>
          <cell r="D253" t="str">
            <v>EPA H2O 989-2</v>
          </cell>
          <cell r="E253" t="str">
            <v>WATER</v>
          </cell>
          <cell r="F253" t="str">
            <v>NC</v>
          </cell>
          <cell r="G253" t="str">
            <v>NC</v>
          </cell>
        </row>
        <row r="254">
          <cell r="A254" t="str">
            <v>14Co</v>
          </cell>
          <cell r="B254" t="str">
            <v>Co</v>
          </cell>
          <cell r="C254">
            <v>14</v>
          </cell>
          <cell r="D254" t="str">
            <v>EPA H2O 989-2</v>
          </cell>
          <cell r="E254" t="str">
            <v>WATER</v>
          </cell>
          <cell r="F254">
            <v>57.440000000000005</v>
          </cell>
          <cell r="G254">
            <v>41.96</v>
          </cell>
          <cell r="H254">
            <v>49.7</v>
          </cell>
          <cell r="I254">
            <v>7.74</v>
          </cell>
        </row>
        <row r="255">
          <cell r="A255" t="str">
            <v>14Cr</v>
          </cell>
          <cell r="B255" t="str">
            <v>Cr</v>
          </cell>
          <cell r="C255">
            <v>14</v>
          </cell>
          <cell r="D255" t="str">
            <v>EPA H2O 989-2</v>
          </cell>
          <cell r="E255" t="str">
            <v>WATER</v>
          </cell>
          <cell r="F255" t="str">
            <v>NC</v>
          </cell>
          <cell r="G255" t="str">
            <v>NC</v>
          </cell>
        </row>
        <row r="256">
          <cell r="A256" t="str">
            <v>14Cu</v>
          </cell>
          <cell r="B256" t="str">
            <v>Cu</v>
          </cell>
          <cell r="C256">
            <v>14</v>
          </cell>
          <cell r="D256" t="str">
            <v>EPA H2O 989-2</v>
          </cell>
          <cell r="E256" t="str">
            <v>WATER</v>
          </cell>
          <cell r="F256" t="str">
            <v>NC</v>
          </cell>
          <cell r="G256" t="str">
            <v>NC</v>
          </cell>
        </row>
        <row r="257">
          <cell r="A257" t="str">
            <v>14Fe</v>
          </cell>
          <cell r="B257" t="str">
            <v>Fe</v>
          </cell>
          <cell r="C257">
            <v>14</v>
          </cell>
          <cell r="D257" t="str">
            <v>EPA H2O 989-2</v>
          </cell>
          <cell r="E257" t="str">
            <v>WATER</v>
          </cell>
          <cell r="F257">
            <v>64.5</v>
          </cell>
          <cell r="G257">
            <v>37.3</v>
          </cell>
          <cell r="H257">
            <v>50.9</v>
          </cell>
          <cell r="I257">
            <v>13.6</v>
          </cell>
        </row>
        <row r="258">
          <cell r="A258" t="str">
            <v>14Hg</v>
          </cell>
          <cell r="B258" t="str">
            <v>Hg</v>
          </cell>
          <cell r="C258">
            <v>14</v>
          </cell>
          <cell r="D258" t="str">
            <v>EPA H2O 989-2</v>
          </cell>
          <cell r="E258" t="str">
            <v>WATER</v>
          </cell>
          <cell r="F258" t="str">
            <v>NC</v>
          </cell>
          <cell r="G258" t="str">
            <v>NC</v>
          </cell>
        </row>
        <row r="259">
          <cell r="A259" t="str">
            <v>14K</v>
          </cell>
          <cell r="B259" t="str">
            <v>K</v>
          </cell>
          <cell r="C259">
            <v>14</v>
          </cell>
          <cell r="D259" t="str">
            <v>EPA H2O 989-2</v>
          </cell>
          <cell r="E259" t="str">
            <v>WATER</v>
          </cell>
          <cell r="F259" t="str">
            <v>NC</v>
          </cell>
          <cell r="G259" t="str">
            <v>NC</v>
          </cell>
        </row>
        <row r="260">
          <cell r="A260" t="str">
            <v>14Mg</v>
          </cell>
          <cell r="B260" t="str">
            <v>Mg</v>
          </cell>
          <cell r="C260">
            <v>14</v>
          </cell>
          <cell r="D260" t="str">
            <v>EPA H2O 989-2</v>
          </cell>
          <cell r="E260" t="str">
            <v>WATER</v>
          </cell>
          <cell r="F260" t="str">
            <v>NC</v>
          </cell>
          <cell r="G260" t="str">
            <v>NC</v>
          </cell>
        </row>
        <row r="261">
          <cell r="A261" t="str">
            <v>14Mn</v>
          </cell>
          <cell r="B261" t="str">
            <v>Mn</v>
          </cell>
          <cell r="C261">
            <v>14</v>
          </cell>
          <cell r="D261" t="str">
            <v>EPA H2O 989-2</v>
          </cell>
          <cell r="E261" t="str">
            <v>WATER</v>
          </cell>
          <cell r="F261">
            <v>13.379999999999999</v>
          </cell>
          <cell r="G261">
            <v>5.260000000000001</v>
          </cell>
          <cell r="H261">
            <v>9.32</v>
          </cell>
          <cell r="I261">
            <v>4.06</v>
          </cell>
        </row>
        <row r="262">
          <cell r="A262" t="str">
            <v>14Mo</v>
          </cell>
          <cell r="B262" t="str">
            <v>Mo</v>
          </cell>
          <cell r="C262">
            <v>14</v>
          </cell>
          <cell r="D262" t="str">
            <v>EPA H2O 989-2</v>
          </cell>
          <cell r="E262" t="str">
            <v>WATER</v>
          </cell>
          <cell r="F262">
            <v>38.54</v>
          </cell>
          <cell r="G262">
            <v>21.300000000000004</v>
          </cell>
          <cell r="H262">
            <v>29.92</v>
          </cell>
          <cell r="I262">
            <v>8.62</v>
          </cell>
        </row>
        <row r="263">
          <cell r="A263" t="str">
            <v>14Na</v>
          </cell>
          <cell r="B263" t="str">
            <v>Na</v>
          </cell>
          <cell r="C263">
            <v>14</v>
          </cell>
          <cell r="D263" t="str">
            <v>EPA H2O 989-2</v>
          </cell>
          <cell r="E263" t="str">
            <v>WATER</v>
          </cell>
          <cell r="F263" t="str">
            <v>NC</v>
          </cell>
          <cell r="G263" t="str">
            <v>NC</v>
          </cell>
        </row>
        <row r="264">
          <cell r="A264" t="str">
            <v>14Ni</v>
          </cell>
          <cell r="B264" t="str">
            <v>Ni</v>
          </cell>
          <cell r="C264">
            <v>14</v>
          </cell>
          <cell r="D264" t="str">
            <v>EPA H2O 989-2</v>
          </cell>
          <cell r="E264" t="str">
            <v>WATER</v>
          </cell>
          <cell r="F264">
            <v>36.93</v>
          </cell>
          <cell r="G264">
            <v>23.97</v>
          </cell>
          <cell r="H264">
            <v>30.45</v>
          </cell>
          <cell r="I264">
            <v>6.48</v>
          </cell>
        </row>
        <row r="265">
          <cell r="A265" t="str">
            <v>14Pb</v>
          </cell>
          <cell r="B265" t="str">
            <v>Pb</v>
          </cell>
          <cell r="C265">
            <v>14</v>
          </cell>
          <cell r="D265" t="str">
            <v>EPA H2O 989-2</v>
          </cell>
          <cell r="E265" t="str">
            <v>WATER</v>
          </cell>
          <cell r="F265" t="str">
            <v>NC</v>
          </cell>
          <cell r="G265" t="str">
            <v>NC</v>
          </cell>
        </row>
        <row r="266">
          <cell r="A266" t="str">
            <v>14Sb</v>
          </cell>
          <cell r="B266" t="str">
            <v>Sb</v>
          </cell>
          <cell r="C266">
            <v>14</v>
          </cell>
          <cell r="D266" t="str">
            <v>EPA H2O 989-2</v>
          </cell>
          <cell r="E266" t="str">
            <v>WATER</v>
          </cell>
          <cell r="F266">
            <v>129.1</v>
          </cell>
          <cell r="G266">
            <v>78.30000000000001</v>
          </cell>
          <cell r="H266">
            <v>103.7</v>
          </cell>
          <cell r="I266">
            <v>25.4</v>
          </cell>
        </row>
        <row r="267">
          <cell r="A267" t="str">
            <v>14Se</v>
          </cell>
          <cell r="B267" t="str">
            <v>Se</v>
          </cell>
          <cell r="C267">
            <v>14</v>
          </cell>
          <cell r="D267" t="str">
            <v>EPA H2O 989-2</v>
          </cell>
          <cell r="E267" t="str">
            <v>WATER</v>
          </cell>
          <cell r="F267" t="str">
            <v>NC</v>
          </cell>
          <cell r="G267" t="str">
            <v>NC</v>
          </cell>
        </row>
        <row r="268">
          <cell r="A268" t="str">
            <v>14Sn</v>
          </cell>
          <cell r="B268" t="str">
            <v>Sn</v>
          </cell>
          <cell r="C268">
            <v>14</v>
          </cell>
          <cell r="D268" t="str">
            <v>EPA H2O 989-2</v>
          </cell>
          <cell r="E268" t="str">
            <v>WATER</v>
          </cell>
          <cell r="F268" t="str">
            <v>NC</v>
          </cell>
          <cell r="G268" t="str">
            <v>NC</v>
          </cell>
        </row>
        <row r="269">
          <cell r="A269" t="str">
            <v>14Tl</v>
          </cell>
          <cell r="B269" t="str">
            <v>Tl</v>
          </cell>
          <cell r="C269">
            <v>14</v>
          </cell>
          <cell r="D269" t="str">
            <v>EPA H2O 989-2</v>
          </cell>
          <cell r="E269" t="str">
            <v>WATER</v>
          </cell>
          <cell r="F269">
            <v>62.9</v>
          </cell>
          <cell r="G269">
            <v>40.1</v>
          </cell>
          <cell r="H269">
            <v>51.5</v>
          </cell>
          <cell r="I269">
            <v>11.4</v>
          </cell>
        </row>
        <row r="270">
          <cell r="A270" t="str">
            <v>14V</v>
          </cell>
          <cell r="B270" t="str">
            <v>V</v>
          </cell>
          <cell r="C270">
            <v>14</v>
          </cell>
          <cell r="D270" t="str">
            <v>EPA H2O 989-2</v>
          </cell>
          <cell r="E270" t="str">
            <v>WATER</v>
          </cell>
          <cell r="F270">
            <v>115.38</v>
          </cell>
          <cell r="G270">
            <v>84.82</v>
          </cell>
          <cell r="H270">
            <v>100.1</v>
          </cell>
          <cell r="I270">
            <v>15.28</v>
          </cell>
        </row>
        <row r="271">
          <cell r="A271" t="str">
            <v>14Zn</v>
          </cell>
          <cell r="B271" t="str">
            <v>Zn</v>
          </cell>
          <cell r="C271">
            <v>14</v>
          </cell>
          <cell r="D271" t="str">
            <v>EPA H2O 989-2</v>
          </cell>
          <cell r="E271" t="str">
            <v>WATER</v>
          </cell>
          <cell r="F271" t="str">
            <v>NC</v>
          </cell>
          <cell r="G271" t="str">
            <v>NC</v>
          </cell>
        </row>
        <row r="272">
          <cell r="A272" t="str">
            <v>15Ag</v>
          </cell>
          <cell r="B272" t="str">
            <v>Ag</v>
          </cell>
          <cell r="C272">
            <v>15</v>
          </cell>
          <cell r="D272" t="str">
            <v>EPA H2O 989-3</v>
          </cell>
          <cell r="E272" t="str">
            <v>WATER</v>
          </cell>
          <cell r="F272" t="str">
            <v>NC</v>
          </cell>
          <cell r="G272" t="str">
            <v>NC</v>
          </cell>
        </row>
        <row r="273">
          <cell r="A273" t="str">
            <v>15Al</v>
          </cell>
          <cell r="B273" t="str">
            <v>Al</v>
          </cell>
          <cell r="C273">
            <v>15</v>
          </cell>
          <cell r="D273" t="str">
            <v>EPA H2O 989-3</v>
          </cell>
          <cell r="E273" t="str">
            <v>WATER</v>
          </cell>
          <cell r="F273" t="str">
            <v>NC</v>
          </cell>
          <cell r="G273" t="str">
            <v>NC</v>
          </cell>
        </row>
        <row r="274">
          <cell r="A274" t="str">
            <v>15As</v>
          </cell>
          <cell r="B274" t="str">
            <v>As</v>
          </cell>
          <cell r="C274">
            <v>15</v>
          </cell>
          <cell r="D274" t="str">
            <v>EPA H2O 989-3</v>
          </cell>
          <cell r="E274" t="str">
            <v>WATER</v>
          </cell>
          <cell r="F274" t="str">
            <v>NC</v>
          </cell>
          <cell r="G274" t="str">
            <v>NC</v>
          </cell>
        </row>
        <row r="275">
          <cell r="A275" t="str">
            <v>15B</v>
          </cell>
          <cell r="B275" t="str">
            <v>B</v>
          </cell>
          <cell r="C275">
            <v>15</v>
          </cell>
          <cell r="D275" t="str">
            <v>EPA H2O 989-3</v>
          </cell>
          <cell r="E275" t="str">
            <v>WATER</v>
          </cell>
          <cell r="F275" t="str">
            <v>NC</v>
          </cell>
          <cell r="G275" t="str">
            <v>NC</v>
          </cell>
        </row>
        <row r="276">
          <cell r="A276" t="str">
            <v>15Ba</v>
          </cell>
          <cell r="B276" t="str">
            <v>Ba</v>
          </cell>
          <cell r="C276">
            <v>15</v>
          </cell>
          <cell r="D276" t="str">
            <v>EPA H2O 989-3</v>
          </cell>
          <cell r="E276" t="str">
            <v>WATER</v>
          </cell>
          <cell r="F276">
            <v>5.34</v>
          </cell>
          <cell r="G276">
            <v>4.380000000000001</v>
          </cell>
          <cell r="H276">
            <v>4.86</v>
          </cell>
          <cell r="I276">
            <v>0.48</v>
          </cell>
        </row>
        <row r="277">
          <cell r="A277" t="str">
            <v>15Be</v>
          </cell>
          <cell r="B277" t="str">
            <v>Be</v>
          </cell>
          <cell r="C277">
            <v>15</v>
          </cell>
          <cell r="D277" t="str">
            <v>EPA H2O 989-3</v>
          </cell>
          <cell r="E277" t="str">
            <v>WATER</v>
          </cell>
          <cell r="F277" t="str">
            <v>NC</v>
          </cell>
          <cell r="G277" t="str">
            <v>NC</v>
          </cell>
        </row>
        <row r="278">
          <cell r="A278" t="str">
            <v>15Ca</v>
          </cell>
          <cell r="B278" t="str">
            <v>Ca</v>
          </cell>
          <cell r="C278">
            <v>15</v>
          </cell>
          <cell r="D278" t="str">
            <v>EPA H2O 989-3</v>
          </cell>
          <cell r="E278" t="str">
            <v>WATER</v>
          </cell>
          <cell r="F278">
            <v>5730</v>
          </cell>
          <cell r="G278">
            <v>4290</v>
          </cell>
          <cell r="H278">
            <v>5010</v>
          </cell>
          <cell r="I278">
            <v>720</v>
          </cell>
        </row>
        <row r="279">
          <cell r="A279" t="str">
            <v>15Cd</v>
          </cell>
          <cell r="B279" t="str">
            <v>Cd</v>
          </cell>
          <cell r="C279">
            <v>15</v>
          </cell>
          <cell r="D279" t="str">
            <v>EPA H2O 989-3</v>
          </cell>
          <cell r="E279" t="str">
            <v>WATER</v>
          </cell>
          <cell r="F279" t="str">
            <v>NC</v>
          </cell>
          <cell r="G279" t="str">
            <v>NC</v>
          </cell>
        </row>
        <row r="280">
          <cell r="A280" t="str">
            <v>15Cr</v>
          </cell>
          <cell r="B280" t="str">
            <v>Cr</v>
          </cell>
          <cell r="C280">
            <v>15</v>
          </cell>
          <cell r="D280" t="str">
            <v>EPA H2O 989-3</v>
          </cell>
          <cell r="E280" t="str">
            <v>WATER</v>
          </cell>
          <cell r="F280" t="str">
            <v>NC</v>
          </cell>
          <cell r="G280" t="str">
            <v>NC</v>
          </cell>
        </row>
        <row r="281">
          <cell r="A281" t="str">
            <v>15Cu</v>
          </cell>
          <cell r="B281" t="str">
            <v>Cu</v>
          </cell>
          <cell r="C281">
            <v>15</v>
          </cell>
          <cell r="D281" t="str">
            <v>EPA H2O 989-3</v>
          </cell>
          <cell r="E281" t="str">
            <v>WATER</v>
          </cell>
          <cell r="F281" t="str">
            <v>NC</v>
          </cell>
          <cell r="G281" t="str">
            <v>NC</v>
          </cell>
        </row>
        <row r="282">
          <cell r="A282" t="str">
            <v>15Fe</v>
          </cell>
          <cell r="B282" t="str">
            <v>Fe</v>
          </cell>
          <cell r="C282">
            <v>15</v>
          </cell>
          <cell r="D282" t="str">
            <v>EPA H2O 989-3</v>
          </cell>
          <cell r="E282" t="str">
            <v>WATER</v>
          </cell>
          <cell r="F282">
            <v>2140</v>
          </cell>
          <cell r="G282">
            <v>1800</v>
          </cell>
          <cell r="H282">
            <v>1970</v>
          </cell>
          <cell r="I282">
            <v>170</v>
          </cell>
        </row>
        <row r="283">
          <cell r="A283" t="str">
            <v>15Hg</v>
          </cell>
          <cell r="B283" t="str">
            <v>Hg</v>
          </cell>
          <cell r="C283">
            <v>15</v>
          </cell>
          <cell r="D283" t="str">
            <v>EPA H2O 989-3</v>
          </cell>
          <cell r="E283" t="str">
            <v>WATER</v>
          </cell>
          <cell r="F283" t="str">
            <v>NC</v>
          </cell>
          <cell r="G283" t="str">
            <v>NC</v>
          </cell>
        </row>
        <row r="284">
          <cell r="A284" t="str">
            <v>15K</v>
          </cell>
          <cell r="B284" t="str">
            <v>K</v>
          </cell>
          <cell r="C284">
            <v>15</v>
          </cell>
          <cell r="D284" t="str">
            <v>EPA H2O 989-3</v>
          </cell>
          <cell r="E284" t="str">
            <v>WATER</v>
          </cell>
          <cell r="F284">
            <v>1253</v>
          </cell>
          <cell r="G284">
            <v>717</v>
          </cell>
          <cell r="H284">
            <v>985</v>
          </cell>
          <cell r="I284">
            <v>268</v>
          </cell>
        </row>
        <row r="285">
          <cell r="A285" t="str">
            <v>15Mg</v>
          </cell>
          <cell r="B285" t="str">
            <v>Mg</v>
          </cell>
          <cell r="C285">
            <v>15</v>
          </cell>
          <cell r="D285" t="str">
            <v>EPA H2O 989-3</v>
          </cell>
          <cell r="E285" t="str">
            <v>WATER</v>
          </cell>
          <cell r="F285">
            <v>581</v>
          </cell>
          <cell r="G285">
            <v>429</v>
          </cell>
          <cell r="H285">
            <v>505</v>
          </cell>
          <cell r="I285">
            <v>76</v>
          </cell>
        </row>
        <row r="286">
          <cell r="A286" t="str">
            <v>15Mn</v>
          </cell>
          <cell r="B286" t="str">
            <v>Mn</v>
          </cell>
          <cell r="C286">
            <v>15</v>
          </cell>
          <cell r="D286" t="str">
            <v>EPA H2O 989-3</v>
          </cell>
          <cell r="E286" t="str">
            <v>WATER</v>
          </cell>
          <cell r="F286" t="str">
            <v>NC</v>
          </cell>
          <cell r="G286" t="str">
            <v>NC</v>
          </cell>
        </row>
        <row r="287">
          <cell r="A287" t="str">
            <v>15Mo</v>
          </cell>
          <cell r="B287" t="str">
            <v>Mo</v>
          </cell>
          <cell r="C287">
            <v>15</v>
          </cell>
          <cell r="D287" t="str">
            <v>EPA H2O 989-3</v>
          </cell>
          <cell r="E287" t="str">
            <v>WATER</v>
          </cell>
          <cell r="F287" t="str">
            <v>NC</v>
          </cell>
          <cell r="G287" t="str">
            <v>NC</v>
          </cell>
        </row>
        <row r="288">
          <cell r="A288" t="str">
            <v>15Na</v>
          </cell>
          <cell r="B288" t="str">
            <v>Na</v>
          </cell>
          <cell r="C288">
            <v>15</v>
          </cell>
          <cell r="D288" t="str">
            <v>EPA H2O 989-3</v>
          </cell>
          <cell r="E288" t="str">
            <v>WATER</v>
          </cell>
          <cell r="F288">
            <v>1666</v>
          </cell>
          <cell r="G288">
            <v>754</v>
          </cell>
          <cell r="H288">
            <v>1210</v>
          </cell>
          <cell r="I288">
            <v>456</v>
          </cell>
        </row>
        <row r="289">
          <cell r="A289" t="str">
            <v>15Ni</v>
          </cell>
          <cell r="B289" t="str">
            <v>Ni</v>
          </cell>
          <cell r="C289">
            <v>15</v>
          </cell>
          <cell r="D289" t="str">
            <v>EPA H2O 989-3</v>
          </cell>
          <cell r="E289" t="str">
            <v>WATER</v>
          </cell>
          <cell r="F289" t="str">
            <v>NC</v>
          </cell>
          <cell r="G289" t="str">
            <v>NC</v>
          </cell>
        </row>
        <row r="290">
          <cell r="A290" t="str">
            <v>15Pb</v>
          </cell>
          <cell r="B290" t="str">
            <v>Pb</v>
          </cell>
          <cell r="C290">
            <v>15</v>
          </cell>
          <cell r="D290" t="str">
            <v>EPA H2O 989-3</v>
          </cell>
          <cell r="E290" t="str">
            <v>WATER</v>
          </cell>
          <cell r="F290" t="str">
            <v>NC</v>
          </cell>
          <cell r="G290" t="str">
            <v>NC</v>
          </cell>
        </row>
        <row r="291">
          <cell r="A291" t="str">
            <v>15Sb</v>
          </cell>
          <cell r="B291" t="str">
            <v>Sb</v>
          </cell>
          <cell r="C291">
            <v>15</v>
          </cell>
          <cell r="D291" t="str">
            <v>EPA H2O 989-3</v>
          </cell>
          <cell r="E291" t="str">
            <v>WATER</v>
          </cell>
          <cell r="F291" t="str">
            <v>NC</v>
          </cell>
          <cell r="G291" t="str">
            <v>NC</v>
          </cell>
        </row>
        <row r="292">
          <cell r="A292" t="str">
            <v>15Se</v>
          </cell>
          <cell r="B292" t="str">
            <v>Se</v>
          </cell>
          <cell r="C292">
            <v>15</v>
          </cell>
          <cell r="D292" t="str">
            <v>EPA H2O 989-3</v>
          </cell>
          <cell r="E292" t="str">
            <v>WATER</v>
          </cell>
          <cell r="F292" t="str">
            <v>NC</v>
          </cell>
          <cell r="G292" t="str">
            <v>NC</v>
          </cell>
        </row>
        <row r="293">
          <cell r="A293" t="str">
            <v>15Sn</v>
          </cell>
          <cell r="B293" t="str">
            <v>Sn</v>
          </cell>
          <cell r="C293">
            <v>15</v>
          </cell>
          <cell r="D293" t="str">
            <v>EPA H2O 989-3</v>
          </cell>
          <cell r="E293" t="str">
            <v>WATER</v>
          </cell>
          <cell r="F293" t="str">
            <v>NC</v>
          </cell>
          <cell r="G293" t="str">
            <v>NC</v>
          </cell>
        </row>
        <row r="294">
          <cell r="A294" t="str">
            <v>15Zn</v>
          </cell>
          <cell r="B294" t="str">
            <v>Zn</v>
          </cell>
          <cell r="C294">
            <v>15</v>
          </cell>
          <cell r="D294" t="str">
            <v>EPA H2O 989-3</v>
          </cell>
          <cell r="E294" t="str">
            <v>WATER</v>
          </cell>
          <cell r="F294">
            <v>532</v>
          </cell>
          <cell r="G294">
            <v>460</v>
          </cell>
          <cell r="H294">
            <v>496</v>
          </cell>
          <cell r="I294">
            <v>36</v>
          </cell>
        </row>
        <row r="295">
          <cell r="A295" t="str">
            <v>17Ag</v>
          </cell>
          <cell r="B295" t="str">
            <v>Ag</v>
          </cell>
          <cell r="C295">
            <v>17</v>
          </cell>
          <cell r="D295" t="str">
            <v>EPA H2O I WP287</v>
          </cell>
          <cell r="E295" t="str">
            <v>WATER</v>
          </cell>
          <cell r="F295" t="str">
            <v>NC</v>
          </cell>
          <cell r="G295" t="str">
            <v>NC</v>
          </cell>
        </row>
        <row r="296">
          <cell r="A296" t="str">
            <v>17Al</v>
          </cell>
          <cell r="B296" t="str">
            <v>Al</v>
          </cell>
          <cell r="C296">
            <v>17</v>
          </cell>
          <cell r="D296" t="str">
            <v>EPA H2O I WP287</v>
          </cell>
          <cell r="E296" t="str">
            <v>WATER</v>
          </cell>
          <cell r="F296">
            <v>584.8</v>
          </cell>
          <cell r="G296">
            <v>427.2</v>
          </cell>
          <cell r="H296">
            <v>506</v>
          </cell>
          <cell r="I296">
            <v>78.8</v>
          </cell>
        </row>
        <row r="297">
          <cell r="A297" t="str">
            <v>17As</v>
          </cell>
          <cell r="B297" t="str">
            <v>As</v>
          </cell>
          <cell r="C297">
            <v>17</v>
          </cell>
          <cell r="D297" t="str">
            <v>EPA H2O I WP287</v>
          </cell>
          <cell r="E297" t="str">
            <v>WATER</v>
          </cell>
          <cell r="F297">
            <v>118.4</v>
          </cell>
          <cell r="G297">
            <v>80</v>
          </cell>
          <cell r="H297">
            <v>99.2</v>
          </cell>
          <cell r="I297">
            <v>19.2</v>
          </cell>
        </row>
        <row r="298">
          <cell r="A298" t="str">
            <v>17B</v>
          </cell>
          <cell r="B298" t="str">
            <v>B</v>
          </cell>
          <cell r="C298">
            <v>17</v>
          </cell>
          <cell r="D298" t="str">
            <v>EPA H2O I WP287</v>
          </cell>
          <cell r="E298" t="str">
            <v>WATER</v>
          </cell>
          <cell r="F298" t="str">
            <v>NC</v>
          </cell>
          <cell r="G298" t="str">
            <v>NC</v>
          </cell>
        </row>
        <row r="299">
          <cell r="A299" t="str">
            <v>17Be</v>
          </cell>
          <cell r="B299" t="str">
            <v>Be</v>
          </cell>
          <cell r="C299">
            <v>17</v>
          </cell>
          <cell r="D299" t="str">
            <v>EPA H2O I WP287</v>
          </cell>
          <cell r="E299" t="str">
            <v>WATER</v>
          </cell>
          <cell r="F299">
            <v>110.10000000000001</v>
          </cell>
          <cell r="G299">
            <v>88.7</v>
          </cell>
          <cell r="H299">
            <v>99.4</v>
          </cell>
          <cell r="I299">
            <v>10.7</v>
          </cell>
        </row>
        <row r="300">
          <cell r="A300" t="str">
            <v>17Ca</v>
          </cell>
          <cell r="B300" t="str">
            <v>Ca</v>
          </cell>
          <cell r="C300">
            <v>17</v>
          </cell>
          <cell r="D300" t="str">
            <v>EPA H2O I WP287</v>
          </cell>
          <cell r="E300" t="str">
            <v>WATER</v>
          </cell>
          <cell r="F300" t="str">
            <v>NC</v>
          </cell>
          <cell r="G300" t="str">
            <v>NC</v>
          </cell>
        </row>
        <row r="301">
          <cell r="A301" t="str">
            <v>17Cd</v>
          </cell>
          <cell r="B301" t="str">
            <v>Cd</v>
          </cell>
          <cell r="C301">
            <v>17</v>
          </cell>
          <cell r="D301" t="str">
            <v>EPA H2O I WP287</v>
          </cell>
          <cell r="E301" t="str">
            <v>WATER</v>
          </cell>
          <cell r="F301">
            <v>27.7</v>
          </cell>
          <cell r="G301">
            <v>21.099999999999998</v>
          </cell>
          <cell r="H301">
            <v>24.4</v>
          </cell>
          <cell r="I301">
            <v>3.3</v>
          </cell>
        </row>
        <row r="302">
          <cell r="A302" t="str">
            <v>17Co</v>
          </cell>
          <cell r="B302" t="str">
            <v>Co</v>
          </cell>
          <cell r="C302">
            <v>17</v>
          </cell>
          <cell r="D302" t="str">
            <v>EPA H2O I WP287</v>
          </cell>
          <cell r="E302" t="str">
            <v>WATER</v>
          </cell>
          <cell r="F302">
            <v>112.1</v>
          </cell>
          <cell r="G302">
            <v>86.9</v>
          </cell>
          <cell r="H302">
            <v>99.5</v>
          </cell>
          <cell r="I302">
            <v>12.6</v>
          </cell>
        </row>
        <row r="303">
          <cell r="A303" t="str">
            <v>17Cr</v>
          </cell>
          <cell r="B303" t="str">
            <v>Cr</v>
          </cell>
          <cell r="C303">
            <v>17</v>
          </cell>
          <cell r="D303" t="str">
            <v>EPA H2O I WP287</v>
          </cell>
          <cell r="E303" t="str">
            <v>WATER</v>
          </cell>
          <cell r="F303">
            <v>115.2</v>
          </cell>
          <cell r="G303">
            <v>84.39999999999999</v>
          </cell>
          <cell r="H303">
            <v>99.8</v>
          </cell>
          <cell r="I303">
            <v>15.4</v>
          </cell>
        </row>
        <row r="304">
          <cell r="A304" t="str">
            <v>17Cu</v>
          </cell>
          <cell r="B304" t="str">
            <v>Cu</v>
          </cell>
          <cell r="C304">
            <v>17</v>
          </cell>
          <cell r="D304" t="str">
            <v>EPA H2O I WP287</v>
          </cell>
          <cell r="E304" t="str">
            <v>WATER</v>
          </cell>
          <cell r="F304">
            <v>108.8</v>
          </cell>
          <cell r="G304">
            <v>89.39999999999999</v>
          </cell>
          <cell r="H304">
            <v>99.1</v>
          </cell>
          <cell r="I304">
            <v>9.7</v>
          </cell>
        </row>
        <row r="305">
          <cell r="A305" t="str">
            <v>17Fe</v>
          </cell>
          <cell r="B305" t="str">
            <v>Fe</v>
          </cell>
          <cell r="C305">
            <v>17</v>
          </cell>
          <cell r="D305" t="str">
            <v>EPA H2O I WP287</v>
          </cell>
          <cell r="E305" t="str">
            <v>WATER</v>
          </cell>
          <cell r="F305">
            <v>117.80000000000001</v>
          </cell>
          <cell r="G305">
            <v>82.6</v>
          </cell>
          <cell r="H305">
            <v>100.2</v>
          </cell>
          <cell r="I305">
            <v>17.6</v>
          </cell>
        </row>
        <row r="306">
          <cell r="A306" t="str">
            <v>17Hg</v>
          </cell>
          <cell r="B306" t="str">
            <v>Hg</v>
          </cell>
          <cell r="C306">
            <v>17</v>
          </cell>
          <cell r="D306" t="str">
            <v>EPA H2O I WP287</v>
          </cell>
          <cell r="E306" t="str">
            <v>WATER</v>
          </cell>
          <cell r="F306">
            <v>6.25</v>
          </cell>
          <cell r="G306">
            <v>3.8499999999999996</v>
          </cell>
          <cell r="H306">
            <v>5.05</v>
          </cell>
          <cell r="I306">
            <v>1.2</v>
          </cell>
        </row>
        <row r="307">
          <cell r="A307" t="str">
            <v>17K</v>
          </cell>
          <cell r="B307" t="str">
            <v>K</v>
          </cell>
          <cell r="C307">
            <v>17</v>
          </cell>
          <cell r="D307" t="str">
            <v>EPA H2O I WP287</v>
          </cell>
          <cell r="E307" t="str">
            <v>WATER</v>
          </cell>
          <cell r="F307" t="str">
            <v>NC</v>
          </cell>
          <cell r="G307" t="str">
            <v>NC</v>
          </cell>
        </row>
        <row r="308">
          <cell r="A308" t="str">
            <v>17Mg</v>
          </cell>
          <cell r="B308" t="str">
            <v>Mg</v>
          </cell>
          <cell r="C308">
            <v>17</v>
          </cell>
          <cell r="D308" t="str">
            <v>EPA H2O I WP287</v>
          </cell>
          <cell r="E308" t="str">
            <v>WATER</v>
          </cell>
          <cell r="F308" t="str">
            <v>NC</v>
          </cell>
          <cell r="G308" t="str">
            <v>NC</v>
          </cell>
        </row>
        <row r="309">
          <cell r="A309" t="str">
            <v>17Mn</v>
          </cell>
          <cell r="B309" t="str">
            <v>Mn</v>
          </cell>
          <cell r="C309">
            <v>17</v>
          </cell>
          <cell r="D309" t="str">
            <v>EPA H2O I WP287</v>
          </cell>
          <cell r="E309" t="str">
            <v>WATER</v>
          </cell>
          <cell r="F309">
            <v>109.2</v>
          </cell>
          <cell r="G309">
            <v>88.39999999999999</v>
          </cell>
          <cell r="H309">
            <v>98.8</v>
          </cell>
          <cell r="I309">
            <v>10.4</v>
          </cell>
        </row>
        <row r="310">
          <cell r="A310" t="str">
            <v>17Mo</v>
          </cell>
          <cell r="B310" t="str">
            <v>Mo</v>
          </cell>
          <cell r="C310">
            <v>17</v>
          </cell>
          <cell r="D310" t="str">
            <v>EPA H2O I WP287</v>
          </cell>
          <cell r="E310" t="str">
            <v>WATER</v>
          </cell>
          <cell r="F310" t="str">
            <v>NC</v>
          </cell>
          <cell r="G310" t="str">
            <v>NC</v>
          </cell>
        </row>
        <row r="311">
          <cell r="A311" t="str">
            <v>17Na</v>
          </cell>
          <cell r="B311" t="str">
            <v>Na</v>
          </cell>
          <cell r="C311">
            <v>17</v>
          </cell>
          <cell r="D311" t="str">
            <v>EPA H2O I WP287</v>
          </cell>
          <cell r="E311" t="str">
            <v>WATER</v>
          </cell>
          <cell r="F311" t="str">
            <v>NC</v>
          </cell>
          <cell r="G311" t="str">
            <v>NC</v>
          </cell>
        </row>
        <row r="312">
          <cell r="A312" t="str">
            <v>17Ni</v>
          </cell>
          <cell r="B312" t="str">
            <v>Ni</v>
          </cell>
          <cell r="C312">
            <v>17</v>
          </cell>
          <cell r="D312" t="str">
            <v>EPA H2O I WP287</v>
          </cell>
          <cell r="E312" t="str">
            <v>WATER</v>
          </cell>
          <cell r="F312">
            <v>112.80000000000001</v>
          </cell>
          <cell r="G312">
            <v>88</v>
          </cell>
          <cell r="H312">
            <v>100.4</v>
          </cell>
          <cell r="I312">
            <v>12.4</v>
          </cell>
        </row>
        <row r="313">
          <cell r="A313" t="str">
            <v>17Pb</v>
          </cell>
          <cell r="B313" t="str">
            <v>Pb</v>
          </cell>
          <cell r="C313">
            <v>17</v>
          </cell>
          <cell r="D313" t="str">
            <v>EPA H2O I WP287</v>
          </cell>
          <cell r="E313" t="str">
            <v>WATER</v>
          </cell>
          <cell r="F313">
            <v>115.1</v>
          </cell>
          <cell r="G313">
            <v>85.1</v>
          </cell>
          <cell r="H313">
            <v>100.1</v>
          </cell>
          <cell r="I313">
            <v>15</v>
          </cell>
        </row>
        <row r="314">
          <cell r="A314" t="str">
            <v>17Sb</v>
          </cell>
          <cell r="B314" t="str">
            <v>Sb</v>
          </cell>
          <cell r="C314">
            <v>17</v>
          </cell>
          <cell r="D314" t="str">
            <v>EPA H2O I WP287</v>
          </cell>
          <cell r="E314" t="str">
            <v>WATER</v>
          </cell>
          <cell r="F314" t="str">
            <v>NC</v>
          </cell>
          <cell r="G314" t="str">
            <v>NC</v>
          </cell>
        </row>
        <row r="315">
          <cell r="A315" t="str">
            <v>17Se</v>
          </cell>
          <cell r="B315" t="str">
            <v>Se</v>
          </cell>
          <cell r="C315">
            <v>17</v>
          </cell>
          <cell r="D315" t="str">
            <v>EPA H2O I WP287</v>
          </cell>
          <cell r="E315" t="str">
            <v>WATER</v>
          </cell>
          <cell r="F315">
            <v>28.3</v>
          </cell>
          <cell r="G315">
            <v>17.3</v>
          </cell>
          <cell r="H315">
            <v>22.8</v>
          </cell>
          <cell r="I315">
            <v>5.5</v>
          </cell>
        </row>
        <row r="316">
          <cell r="A316" t="str">
            <v>17Sn</v>
          </cell>
          <cell r="B316" t="str">
            <v>Sn</v>
          </cell>
          <cell r="C316">
            <v>17</v>
          </cell>
          <cell r="D316" t="str">
            <v>EPA H2O I WP287</v>
          </cell>
          <cell r="E316" t="str">
            <v>WATER</v>
          </cell>
          <cell r="F316" t="str">
            <v>NC</v>
          </cell>
          <cell r="G316" t="str">
            <v>NC</v>
          </cell>
        </row>
        <row r="317">
          <cell r="A317" t="str">
            <v>17V</v>
          </cell>
          <cell r="B317" t="str">
            <v>V</v>
          </cell>
          <cell r="C317">
            <v>17</v>
          </cell>
          <cell r="D317" t="str">
            <v>EPA H2O I WP287</v>
          </cell>
          <cell r="E317" t="str">
            <v>WATER</v>
          </cell>
          <cell r="F317">
            <v>281.9</v>
          </cell>
          <cell r="G317">
            <v>219.9</v>
          </cell>
          <cell r="H317">
            <v>250.9</v>
          </cell>
          <cell r="I317">
            <v>31</v>
          </cell>
        </row>
        <row r="318">
          <cell r="A318" t="str">
            <v>17Zn</v>
          </cell>
          <cell r="B318" t="str">
            <v>Zn</v>
          </cell>
          <cell r="C318">
            <v>17</v>
          </cell>
          <cell r="D318" t="str">
            <v>EPA H2O I WP287</v>
          </cell>
          <cell r="E318" t="str">
            <v>WATER</v>
          </cell>
          <cell r="F318">
            <v>110.7</v>
          </cell>
          <cell r="G318">
            <v>88.89999999999999</v>
          </cell>
          <cell r="H318">
            <v>99.8</v>
          </cell>
          <cell r="I318">
            <v>10.9</v>
          </cell>
        </row>
        <row r="319">
          <cell r="A319" t="str">
            <v>19Ag</v>
          </cell>
          <cell r="B319" t="str">
            <v>Ag</v>
          </cell>
          <cell r="C319">
            <v>19</v>
          </cell>
          <cell r="D319" t="str">
            <v>EPA H2O II WP186</v>
          </cell>
          <cell r="E319" t="str">
            <v>WATER</v>
          </cell>
          <cell r="F319">
            <v>12.219999999999999</v>
          </cell>
          <cell r="G319">
            <v>7.5</v>
          </cell>
          <cell r="H319">
            <v>9.86</v>
          </cell>
          <cell r="I319">
            <v>2.36</v>
          </cell>
        </row>
        <row r="320">
          <cell r="A320" t="str">
            <v>19Al</v>
          </cell>
          <cell r="B320" t="str">
            <v>Al</v>
          </cell>
          <cell r="C320">
            <v>19</v>
          </cell>
          <cell r="D320" t="str">
            <v>EPA H2O II WP186</v>
          </cell>
          <cell r="E320" t="str">
            <v>WATER</v>
          </cell>
          <cell r="F320" t="str">
            <v>NC</v>
          </cell>
          <cell r="G320" t="str">
            <v>NC</v>
          </cell>
        </row>
        <row r="321">
          <cell r="A321" t="str">
            <v>19As</v>
          </cell>
          <cell r="B321" t="str">
            <v>As</v>
          </cell>
          <cell r="C321">
            <v>19</v>
          </cell>
          <cell r="D321" t="str">
            <v>EPA H2O II WP186</v>
          </cell>
          <cell r="E321" t="str">
            <v>WATER</v>
          </cell>
          <cell r="F321" t="str">
            <v>NC</v>
          </cell>
          <cell r="G321" t="str">
            <v>NC</v>
          </cell>
        </row>
        <row r="322">
          <cell r="A322" t="str">
            <v>19B</v>
          </cell>
          <cell r="B322" t="str">
            <v>B</v>
          </cell>
          <cell r="C322">
            <v>19</v>
          </cell>
          <cell r="D322" t="str">
            <v>EPA H2O II WP186</v>
          </cell>
          <cell r="E322" t="str">
            <v>WATER</v>
          </cell>
          <cell r="F322" t="str">
            <v>NC</v>
          </cell>
          <cell r="G322" t="str">
            <v>NC</v>
          </cell>
        </row>
        <row r="323">
          <cell r="A323" t="str">
            <v>19Be</v>
          </cell>
          <cell r="B323" t="str">
            <v>Be</v>
          </cell>
          <cell r="C323">
            <v>19</v>
          </cell>
          <cell r="D323" t="str">
            <v>EPA H2O II WP186</v>
          </cell>
          <cell r="E323" t="str">
            <v>WATER</v>
          </cell>
          <cell r="F323" t="str">
            <v>NC</v>
          </cell>
          <cell r="G323" t="str">
            <v>NC</v>
          </cell>
        </row>
        <row r="324">
          <cell r="A324" t="str">
            <v>19Ca</v>
          </cell>
          <cell r="B324" t="str">
            <v>Ca</v>
          </cell>
          <cell r="C324">
            <v>19</v>
          </cell>
          <cell r="D324" t="str">
            <v>EPA H2O II WP186</v>
          </cell>
          <cell r="E324" t="str">
            <v>WATER</v>
          </cell>
          <cell r="F324" t="str">
            <v>NC</v>
          </cell>
          <cell r="G324" t="str">
            <v>NC</v>
          </cell>
        </row>
        <row r="325">
          <cell r="A325" t="str">
            <v>19Cd</v>
          </cell>
          <cell r="B325" t="str">
            <v>Cd</v>
          </cell>
          <cell r="C325">
            <v>19</v>
          </cell>
          <cell r="D325" t="str">
            <v>EPA H2O II WP186</v>
          </cell>
          <cell r="E325" t="str">
            <v>WATER</v>
          </cell>
          <cell r="F325" t="str">
            <v>NC</v>
          </cell>
          <cell r="G325" t="str">
            <v>NC</v>
          </cell>
        </row>
        <row r="326">
          <cell r="A326" t="str">
            <v>19Cr</v>
          </cell>
          <cell r="B326" t="str">
            <v>Cr</v>
          </cell>
          <cell r="C326">
            <v>19</v>
          </cell>
          <cell r="D326" t="str">
            <v>EPA H2O II WP186</v>
          </cell>
          <cell r="E326" t="str">
            <v>WATER</v>
          </cell>
          <cell r="F326" t="str">
            <v>NC</v>
          </cell>
          <cell r="G326" t="str">
            <v>NC</v>
          </cell>
        </row>
        <row r="327">
          <cell r="A327" t="str">
            <v>19Cu</v>
          </cell>
          <cell r="B327" t="str">
            <v>Cu</v>
          </cell>
          <cell r="C327">
            <v>19</v>
          </cell>
          <cell r="D327" t="str">
            <v>EPA H2O II WP186</v>
          </cell>
          <cell r="E327" t="str">
            <v>WATER</v>
          </cell>
          <cell r="F327" t="str">
            <v>NC</v>
          </cell>
          <cell r="G327" t="str">
            <v>NC</v>
          </cell>
        </row>
        <row r="328">
          <cell r="A328" t="str">
            <v>19Fe</v>
          </cell>
          <cell r="B328" t="str">
            <v>Fe</v>
          </cell>
          <cell r="C328">
            <v>19</v>
          </cell>
          <cell r="D328" t="str">
            <v>EPA H2O II WP186</v>
          </cell>
          <cell r="E328" t="str">
            <v>WATER</v>
          </cell>
          <cell r="F328" t="str">
            <v>NC</v>
          </cell>
          <cell r="G328" t="str">
            <v>NC</v>
          </cell>
        </row>
        <row r="329">
          <cell r="A329" t="str">
            <v>19Hg</v>
          </cell>
          <cell r="B329" t="str">
            <v>Hg</v>
          </cell>
          <cell r="C329">
            <v>19</v>
          </cell>
          <cell r="D329" t="str">
            <v>EPA H2O II WP186</v>
          </cell>
          <cell r="E329" t="str">
            <v>WATER</v>
          </cell>
          <cell r="F329" t="str">
            <v>NC</v>
          </cell>
          <cell r="G329" t="str">
            <v>NC</v>
          </cell>
        </row>
        <row r="330">
          <cell r="A330" t="str">
            <v>19K</v>
          </cell>
          <cell r="B330" t="str">
            <v>K</v>
          </cell>
          <cell r="C330">
            <v>19</v>
          </cell>
          <cell r="D330" t="str">
            <v>EPA H2O II WP186</v>
          </cell>
          <cell r="E330" t="str">
            <v>WATER</v>
          </cell>
          <cell r="F330" t="str">
            <v>NC</v>
          </cell>
          <cell r="G330" t="str">
            <v>NC</v>
          </cell>
        </row>
        <row r="331">
          <cell r="A331" t="str">
            <v>19Mg</v>
          </cell>
          <cell r="B331" t="str">
            <v>Mg</v>
          </cell>
          <cell r="C331">
            <v>19</v>
          </cell>
          <cell r="D331" t="str">
            <v>EPA H2O II WP186</v>
          </cell>
          <cell r="E331" t="str">
            <v>WATER</v>
          </cell>
          <cell r="F331" t="str">
            <v>NC</v>
          </cell>
          <cell r="G331" t="str">
            <v>NC</v>
          </cell>
        </row>
        <row r="332">
          <cell r="A332" t="str">
            <v>19Mn</v>
          </cell>
          <cell r="B332" t="str">
            <v>Mn</v>
          </cell>
          <cell r="C332">
            <v>19</v>
          </cell>
          <cell r="D332" t="str">
            <v>EPA H2O II WP186</v>
          </cell>
          <cell r="E332" t="str">
            <v>WATER</v>
          </cell>
          <cell r="F332" t="str">
            <v>NC</v>
          </cell>
          <cell r="G332" t="str">
            <v>NC</v>
          </cell>
        </row>
        <row r="333">
          <cell r="A333" t="str">
            <v>19Mo</v>
          </cell>
          <cell r="B333" t="str">
            <v>Mo</v>
          </cell>
          <cell r="C333">
            <v>19</v>
          </cell>
          <cell r="D333" t="str">
            <v>EPA H2O II WP186</v>
          </cell>
          <cell r="E333" t="str">
            <v>WATER</v>
          </cell>
          <cell r="F333" t="str">
            <v>NC</v>
          </cell>
          <cell r="G333" t="str">
            <v>NC</v>
          </cell>
        </row>
        <row r="334">
          <cell r="A334" t="str">
            <v>19Na</v>
          </cell>
          <cell r="B334" t="str">
            <v>Na</v>
          </cell>
          <cell r="C334">
            <v>19</v>
          </cell>
          <cell r="D334" t="str">
            <v>EPA H2O II WP186</v>
          </cell>
          <cell r="E334" t="str">
            <v>WATER</v>
          </cell>
          <cell r="F334" t="str">
            <v>NC</v>
          </cell>
          <cell r="G334" t="str">
            <v>NC</v>
          </cell>
        </row>
        <row r="335">
          <cell r="A335" t="str">
            <v>19Ni</v>
          </cell>
          <cell r="B335" t="str">
            <v>Ni</v>
          </cell>
          <cell r="C335">
            <v>19</v>
          </cell>
          <cell r="D335" t="str">
            <v>EPA H2O II WP186</v>
          </cell>
          <cell r="E335" t="str">
            <v>WATER</v>
          </cell>
          <cell r="F335" t="str">
            <v>NC</v>
          </cell>
          <cell r="G335" t="str">
            <v>NC</v>
          </cell>
        </row>
        <row r="336">
          <cell r="A336" t="str">
            <v>19Pb</v>
          </cell>
          <cell r="B336" t="str">
            <v>Pb</v>
          </cell>
          <cell r="C336">
            <v>19</v>
          </cell>
          <cell r="D336" t="str">
            <v>EPA H2O II WP186</v>
          </cell>
          <cell r="E336" t="str">
            <v>WATER</v>
          </cell>
          <cell r="F336" t="str">
            <v>NC</v>
          </cell>
          <cell r="G336" t="str">
            <v>NC</v>
          </cell>
        </row>
        <row r="337">
          <cell r="A337" t="str">
            <v>19Sb</v>
          </cell>
          <cell r="B337" t="str">
            <v>Sb</v>
          </cell>
          <cell r="C337">
            <v>19</v>
          </cell>
          <cell r="D337" t="str">
            <v>EPA H2O II WP186</v>
          </cell>
          <cell r="E337" t="str">
            <v>WATER</v>
          </cell>
          <cell r="F337">
            <v>31.39</v>
          </cell>
          <cell r="G337">
            <v>7.869999999999999</v>
          </cell>
          <cell r="H337">
            <v>19.63</v>
          </cell>
          <cell r="I337">
            <v>11.76</v>
          </cell>
        </row>
        <row r="338">
          <cell r="A338" t="str">
            <v>19Se</v>
          </cell>
          <cell r="B338" t="str">
            <v>Se</v>
          </cell>
          <cell r="C338">
            <v>19</v>
          </cell>
          <cell r="D338" t="str">
            <v>EPA H2O II WP186</v>
          </cell>
          <cell r="E338" t="str">
            <v>WATER</v>
          </cell>
          <cell r="F338" t="str">
            <v>NC</v>
          </cell>
          <cell r="G338" t="str">
            <v>NC</v>
          </cell>
        </row>
        <row r="339">
          <cell r="A339" t="str">
            <v>19Sn</v>
          </cell>
          <cell r="B339" t="str">
            <v>Sn</v>
          </cell>
          <cell r="C339">
            <v>19</v>
          </cell>
          <cell r="D339" t="str">
            <v>EPA H2O II WP186</v>
          </cell>
          <cell r="E339" t="str">
            <v>WATER</v>
          </cell>
          <cell r="F339" t="str">
            <v>NC</v>
          </cell>
          <cell r="G339" t="str">
            <v>NC</v>
          </cell>
        </row>
        <row r="340">
          <cell r="A340" t="str">
            <v>19Tl</v>
          </cell>
          <cell r="B340" t="str">
            <v>Tl</v>
          </cell>
          <cell r="C340">
            <v>19</v>
          </cell>
          <cell r="D340" t="str">
            <v>EPA H2O II WP186</v>
          </cell>
          <cell r="E340" t="str">
            <v>WATER</v>
          </cell>
          <cell r="F340">
            <v>27.95</v>
          </cell>
          <cell r="G340">
            <v>14.510000000000002</v>
          </cell>
          <cell r="H340">
            <v>21.23</v>
          </cell>
          <cell r="I340">
            <v>6.72</v>
          </cell>
        </row>
        <row r="341">
          <cell r="A341" t="str">
            <v>19Zn</v>
          </cell>
          <cell r="B341" t="str">
            <v>Zn</v>
          </cell>
          <cell r="C341">
            <v>19</v>
          </cell>
          <cell r="D341" t="str">
            <v>EPA H2O II WP186</v>
          </cell>
          <cell r="E341" t="str">
            <v>WATER</v>
          </cell>
          <cell r="F341" t="str">
            <v>NC</v>
          </cell>
          <cell r="G341" t="str">
            <v>NC</v>
          </cell>
        </row>
        <row r="342">
          <cell r="A342" t="str">
            <v>20Ag</v>
          </cell>
          <cell r="B342" t="str">
            <v>Ag</v>
          </cell>
          <cell r="C342">
            <v>20</v>
          </cell>
          <cell r="D342" t="str">
            <v>EPA H2O III WP686</v>
          </cell>
          <cell r="E342" t="str">
            <v>WATER</v>
          </cell>
          <cell r="F342" t="str">
            <v>NC</v>
          </cell>
          <cell r="G342" t="str">
            <v>NC</v>
          </cell>
        </row>
        <row r="343">
          <cell r="A343" t="str">
            <v>20Al</v>
          </cell>
          <cell r="B343" t="str">
            <v>Al</v>
          </cell>
          <cell r="C343">
            <v>20</v>
          </cell>
          <cell r="D343" t="str">
            <v>EPA H2O III WP686</v>
          </cell>
          <cell r="E343" t="str">
            <v>WATER</v>
          </cell>
          <cell r="F343" t="str">
            <v>NC</v>
          </cell>
          <cell r="G343" t="str">
            <v>NC</v>
          </cell>
        </row>
        <row r="344">
          <cell r="A344" t="str">
            <v>20As</v>
          </cell>
          <cell r="B344" t="str">
            <v>As</v>
          </cell>
          <cell r="C344">
            <v>20</v>
          </cell>
          <cell r="D344" t="str">
            <v>EPA H2O III WP686</v>
          </cell>
          <cell r="E344" t="str">
            <v>WATER</v>
          </cell>
          <cell r="F344" t="str">
            <v>NC</v>
          </cell>
          <cell r="G344" t="str">
            <v>NC</v>
          </cell>
        </row>
        <row r="345">
          <cell r="A345" t="str">
            <v>20B</v>
          </cell>
          <cell r="B345" t="str">
            <v>B</v>
          </cell>
          <cell r="C345">
            <v>20</v>
          </cell>
          <cell r="D345" t="str">
            <v>EPA H2O III WP686</v>
          </cell>
          <cell r="E345" t="str">
            <v>WATER</v>
          </cell>
          <cell r="F345" t="str">
            <v>NC</v>
          </cell>
          <cell r="G345" t="str">
            <v>NC</v>
          </cell>
        </row>
        <row r="346">
          <cell r="A346" t="str">
            <v>20Ba</v>
          </cell>
          <cell r="B346" t="str">
            <v>Ba</v>
          </cell>
          <cell r="C346">
            <v>20</v>
          </cell>
          <cell r="D346" t="str">
            <v>EPA H2O III WP686</v>
          </cell>
          <cell r="E346" t="str">
            <v>WATER</v>
          </cell>
          <cell r="F346">
            <v>5580</v>
          </cell>
          <cell r="G346">
            <v>4180</v>
          </cell>
          <cell r="H346" t="str">
            <v>4880</v>
          </cell>
          <cell r="I346">
            <v>700</v>
          </cell>
        </row>
        <row r="347">
          <cell r="A347" t="str">
            <v>20Be</v>
          </cell>
          <cell r="B347" t="str">
            <v>Be</v>
          </cell>
          <cell r="C347">
            <v>20</v>
          </cell>
          <cell r="D347" t="str">
            <v>EPA H2O III WP686</v>
          </cell>
          <cell r="E347" t="str">
            <v>WATER</v>
          </cell>
          <cell r="F347" t="str">
            <v>NC</v>
          </cell>
          <cell r="G347" t="str">
            <v>NC</v>
          </cell>
        </row>
        <row r="348">
          <cell r="A348" t="str">
            <v>20Ca</v>
          </cell>
          <cell r="B348" t="str">
            <v>Ca</v>
          </cell>
          <cell r="C348">
            <v>20</v>
          </cell>
          <cell r="D348" t="str">
            <v>EPA H2O III WP686</v>
          </cell>
          <cell r="E348" t="str">
            <v>WATER</v>
          </cell>
          <cell r="F348">
            <v>5930</v>
          </cell>
          <cell r="G348">
            <v>4130</v>
          </cell>
          <cell r="H348" t="str">
            <v>5030</v>
          </cell>
          <cell r="I348">
            <v>900</v>
          </cell>
        </row>
        <row r="349">
          <cell r="A349" t="str">
            <v>20Cd</v>
          </cell>
          <cell r="B349" t="str">
            <v>Cd</v>
          </cell>
          <cell r="C349">
            <v>20</v>
          </cell>
          <cell r="D349" t="str">
            <v>EPA H2O III WP686</v>
          </cell>
          <cell r="E349" t="str">
            <v>WATER</v>
          </cell>
          <cell r="F349" t="str">
            <v>NC</v>
          </cell>
          <cell r="G349" t="str">
            <v>NC</v>
          </cell>
        </row>
        <row r="350">
          <cell r="A350" t="str">
            <v>20Cr</v>
          </cell>
          <cell r="B350" t="str">
            <v>Cr</v>
          </cell>
          <cell r="C350">
            <v>20</v>
          </cell>
          <cell r="D350" t="str">
            <v>EPA H2O III WP686</v>
          </cell>
          <cell r="E350" t="str">
            <v>WATER</v>
          </cell>
          <cell r="F350" t="str">
            <v>NC</v>
          </cell>
          <cell r="G350" t="str">
            <v>NC</v>
          </cell>
        </row>
        <row r="351">
          <cell r="A351" t="str">
            <v>20Cu</v>
          </cell>
          <cell r="B351" t="str">
            <v>Cu</v>
          </cell>
          <cell r="C351">
            <v>20</v>
          </cell>
          <cell r="D351" t="str">
            <v>EPA H2O III WP686</v>
          </cell>
          <cell r="E351" t="str">
            <v>WATER</v>
          </cell>
          <cell r="F351" t="str">
            <v>NC</v>
          </cell>
          <cell r="G351" t="str">
            <v>NC</v>
          </cell>
        </row>
        <row r="352">
          <cell r="A352" t="str">
            <v>20Fe</v>
          </cell>
          <cell r="B352" t="str">
            <v>Fe</v>
          </cell>
          <cell r="C352">
            <v>20</v>
          </cell>
          <cell r="D352" t="str">
            <v>EPA H2O III WP686</v>
          </cell>
          <cell r="E352" t="str">
            <v>WATER</v>
          </cell>
          <cell r="F352" t="str">
            <v>NC</v>
          </cell>
          <cell r="G352" t="str">
            <v>NC</v>
          </cell>
        </row>
        <row r="353">
          <cell r="A353" t="str">
            <v>20Hg</v>
          </cell>
          <cell r="B353" t="str">
            <v>Hg</v>
          </cell>
          <cell r="C353">
            <v>20</v>
          </cell>
          <cell r="D353" t="str">
            <v>EPA H2O III WP686</v>
          </cell>
          <cell r="E353" t="str">
            <v>WATER</v>
          </cell>
          <cell r="F353" t="str">
            <v>NC</v>
          </cell>
          <cell r="G353" t="str">
            <v>NC</v>
          </cell>
        </row>
        <row r="354">
          <cell r="A354" t="str">
            <v>20K</v>
          </cell>
          <cell r="B354" t="str">
            <v>K</v>
          </cell>
          <cell r="C354">
            <v>20</v>
          </cell>
          <cell r="D354" t="str">
            <v>EPA H2O III WP686</v>
          </cell>
          <cell r="E354" t="str">
            <v>WATER</v>
          </cell>
          <cell r="F354">
            <v>1360</v>
          </cell>
          <cell r="G354">
            <v>760</v>
          </cell>
          <cell r="H354" t="str">
            <v>1060</v>
          </cell>
          <cell r="I354">
            <v>300</v>
          </cell>
        </row>
        <row r="355">
          <cell r="A355" t="str">
            <v>20Mg</v>
          </cell>
          <cell r="B355" t="str">
            <v>Mg</v>
          </cell>
          <cell r="C355">
            <v>20</v>
          </cell>
          <cell r="D355" t="str">
            <v>EPA H2O III WP686</v>
          </cell>
          <cell r="E355" t="str">
            <v>WATER</v>
          </cell>
          <cell r="F355">
            <v>750</v>
          </cell>
          <cell r="G355">
            <v>270</v>
          </cell>
          <cell r="H355" t="str">
            <v>510</v>
          </cell>
          <cell r="I355">
            <v>240</v>
          </cell>
        </row>
        <row r="356">
          <cell r="A356" t="str">
            <v>20Mn</v>
          </cell>
          <cell r="B356" t="str">
            <v>Mn</v>
          </cell>
          <cell r="C356">
            <v>20</v>
          </cell>
          <cell r="D356" t="str">
            <v>EPA H2O III WP686</v>
          </cell>
          <cell r="E356" t="str">
            <v>WATER</v>
          </cell>
          <cell r="F356" t="str">
            <v>NC</v>
          </cell>
          <cell r="G356" t="str">
            <v>NC</v>
          </cell>
        </row>
        <row r="357">
          <cell r="A357" t="str">
            <v>20Mo</v>
          </cell>
          <cell r="B357" t="str">
            <v>Mo</v>
          </cell>
          <cell r="C357">
            <v>20</v>
          </cell>
          <cell r="D357" t="str">
            <v>EPA H2O III WP686</v>
          </cell>
          <cell r="E357" t="str">
            <v>WATER</v>
          </cell>
          <cell r="F357">
            <v>11100</v>
          </cell>
          <cell r="G357">
            <v>1020</v>
          </cell>
          <cell r="H357" t="str">
            <v>6060</v>
          </cell>
          <cell r="I357">
            <v>5040</v>
          </cell>
        </row>
        <row r="358">
          <cell r="A358" t="str">
            <v>20Na</v>
          </cell>
          <cell r="B358" t="str">
            <v>Na</v>
          </cell>
          <cell r="C358">
            <v>20</v>
          </cell>
          <cell r="D358" t="str">
            <v>EPA H2O III WP686</v>
          </cell>
          <cell r="E358" t="str">
            <v>WATER</v>
          </cell>
          <cell r="F358">
            <v>1360</v>
          </cell>
          <cell r="G358">
            <v>760</v>
          </cell>
          <cell r="H358" t="str">
            <v>1060</v>
          </cell>
          <cell r="I358">
            <v>300</v>
          </cell>
        </row>
        <row r="359">
          <cell r="A359" t="str">
            <v>20Ni</v>
          </cell>
          <cell r="B359" t="str">
            <v>Ni</v>
          </cell>
          <cell r="C359">
            <v>20</v>
          </cell>
          <cell r="D359" t="str">
            <v>EPA H2O III WP686</v>
          </cell>
          <cell r="E359" t="str">
            <v>WATER</v>
          </cell>
          <cell r="F359" t="str">
            <v>NC</v>
          </cell>
          <cell r="G359" t="str">
            <v>NC</v>
          </cell>
        </row>
        <row r="360">
          <cell r="A360" t="str">
            <v>20Pb</v>
          </cell>
          <cell r="B360" t="str">
            <v>Pb</v>
          </cell>
          <cell r="C360">
            <v>20</v>
          </cell>
          <cell r="D360" t="str">
            <v>EPA H2O III WP686</v>
          </cell>
          <cell r="E360" t="str">
            <v>WATER</v>
          </cell>
          <cell r="F360" t="str">
            <v>NC</v>
          </cell>
          <cell r="G360" t="str">
            <v>NC</v>
          </cell>
        </row>
        <row r="361">
          <cell r="A361" t="str">
            <v>20Sb</v>
          </cell>
          <cell r="B361" t="str">
            <v>Sb</v>
          </cell>
          <cell r="C361">
            <v>20</v>
          </cell>
          <cell r="D361" t="str">
            <v>EPA H2O III WP686</v>
          </cell>
          <cell r="E361" t="str">
            <v>WATER</v>
          </cell>
          <cell r="F361" t="str">
            <v>NC</v>
          </cell>
          <cell r="G361" t="str">
            <v>NC</v>
          </cell>
        </row>
        <row r="362">
          <cell r="A362" t="str">
            <v>20Se</v>
          </cell>
          <cell r="B362" t="str">
            <v>Se</v>
          </cell>
          <cell r="C362">
            <v>20</v>
          </cell>
          <cell r="D362" t="str">
            <v>EPA H2O III WP686</v>
          </cell>
          <cell r="E362" t="str">
            <v>WATER</v>
          </cell>
          <cell r="F362" t="str">
            <v>NC</v>
          </cell>
          <cell r="G362" t="str">
            <v>NC</v>
          </cell>
        </row>
        <row r="363">
          <cell r="A363" t="str">
            <v>20Sn</v>
          </cell>
          <cell r="B363" t="str">
            <v>Sn</v>
          </cell>
          <cell r="C363">
            <v>20</v>
          </cell>
          <cell r="D363" t="str">
            <v>EPA H2O III WP686</v>
          </cell>
          <cell r="E363" t="str">
            <v>WATER</v>
          </cell>
          <cell r="F363" t="str">
            <v>NC</v>
          </cell>
          <cell r="G363" t="str">
            <v>NC</v>
          </cell>
        </row>
        <row r="364">
          <cell r="A364" t="str">
            <v>20Zn</v>
          </cell>
          <cell r="B364" t="str">
            <v>Zn</v>
          </cell>
          <cell r="C364">
            <v>20</v>
          </cell>
          <cell r="D364" t="str">
            <v>EPA H2O III WP686</v>
          </cell>
          <cell r="E364" t="str">
            <v>WATER</v>
          </cell>
          <cell r="F364" t="str">
            <v>NC</v>
          </cell>
          <cell r="G364" t="str">
            <v>NC</v>
          </cell>
        </row>
        <row r="365">
          <cell r="A365" t="str">
            <v>21Ag</v>
          </cell>
          <cell r="B365" t="str">
            <v>Ag</v>
          </cell>
          <cell r="C365">
            <v>21</v>
          </cell>
          <cell r="D365" t="str">
            <v>EPA H2O 3 WP581-1</v>
          </cell>
          <cell r="E365" t="str">
            <v>WATER</v>
          </cell>
          <cell r="F365" t="str">
            <v>NC</v>
          </cell>
          <cell r="G365" t="str">
            <v>NC</v>
          </cell>
        </row>
        <row r="366">
          <cell r="A366" t="str">
            <v>21Al</v>
          </cell>
          <cell r="B366" t="str">
            <v>Al</v>
          </cell>
          <cell r="C366">
            <v>21</v>
          </cell>
          <cell r="D366" t="str">
            <v>EPA H2O 3 WP581-1</v>
          </cell>
          <cell r="E366" t="str">
            <v>WATER</v>
          </cell>
          <cell r="F366" t="str">
            <v>NC</v>
          </cell>
          <cell r="G366" t="str">
            <v>NC</v>
          </cell>
        </row>
        <row r="367">
          <cell r="A367" t="str">
            <v>21As</v>
          </cell>
          <cell r="B367" t="str">
            <v>As</v>
          </cell>
          <cell r="C367">
            <v>21</v>
          </cell>
          <cell r="D367" t="str">
            <v>EPA H2O 3 WP581-1</v>
          </cell>
          <cell r="E367" t="str">
            <v>WATER</v>
          </cell>
          <cell r="F367" t="str">
            <v>NC</v>
          </cell>
          <cell r="G367" t="str">
            <v>NC</v>
          </cell>
        </row>
        <row r="368">
          <cell r="A368" t="str">
            <v>21B</v>
          </cell>
          <cell r="B368" t="str">
            <v>B</v>
          </cell>
          <cell r="C368">
            <v>21</v>
          </cell>
          <cell r="D368" t="str">
            <v>EPA H2O 3 WP581-1</v>
          </cell>
          <cell r="E368" t="str">
            <v>WATER</v>
          </cell>
          <cell r="F368" t="str">
            <v>NC</v>
          </cell>
          <cell r="G368" t="str">
            <v>NC</v>
          </cell>
        </row>
        <row r="369">
          <cell r="A369" t="str">
            <v>21Ba</v>
          </cell>
          <cell r="B369" t="str">
            <v>Ba</v>
          </cell>
          <cell r="C369">
            <v>21</v>
          </cell>
          <cell r="D369" t="str">
            <v>EPA H2O 3 WP581-1</v>
          </cell>
          <cell r="E369" t="str">
            <v>WATER</v>
          </cell>
          <cell r="F369">
            <v>1310</v>
          </cell>
          <cell r="G369">
            <v>990</v>
          </cell>
          <cell r="H369">
            <v>1150</v>
          </cell>
          <cell r="I369">
            <v>160</v>
          </cell>
        </row>
        <row r="370">
          <cell r="A370" t="str">
            <v>21Be</v>
          </cell>
          <cell r="B370" t="str">
            <v>Be</v>
          </cell>
          <cell r="C370">
            <v>21</v>
          </cell>
          <cell r="D370" t="str">
            <v>EPA H2O 3 WP581-1</v>
          </cell>
          <cell r="E370" t="str">
            <v>WATER</v>
          </cell>
          <cell r="F370" t="str">
            <v>NC</v>
          </cell>
          <cell r="G370" t="str">
            <v>NC</v>
          </cell>
        </row>
        <row r="371">
          <cell r="A371" t="str">
            <v>21Ca</v>
          </cell>
          <cell r="B371" t="str">
            <v>Ca</v>
          </cell>
          <cell r="C371">
            <v>21</v>
          </cell>
          <cell r="D371" t="str">
            <v>EPA H2O 3 WP581-1</v>
          </cell>
          <cell r="E371" t="str">
            <v>WATER</v>
          </cell>
          <cell r="F371">
            <v>580</v>
          </cell>
          <cell r="G371">
            <v>420</v>
          </cell>
          <cell r="H371">
            <v>500</v>
          </cell>
          <cell r="I371">
            <v>80</v>
          </cell>
        </row>
        <row r="372">
          <cell r="A372" t="str">
            <v>21Cd</v>
          </cell>
          <cell r="B372" t="str">
            <v>Cd</v>
          </cell>
          <cell r="C372">
            <v>21</v>
          </cell>
          <cell r="D372" t="str">
            <v>EPA H2O 3 WP581-1</v>
          </cell>
          <cell r="E372" t="str">
            <v>WATER</v>
          </cell>
          <cell r="F372" t="str">
            <v>NC</v>
          </cell>
          <cell r="G372" t="str">
            <v>NC</v>
          </cell>
        </row>
        <row r="373">
          <cell r="A373" t="str">
            <v>21Cr</v>
          </cell>
          <cell r="B373" t="str">
            <v>Cr</v>
          </cell>
          <cell r="C373">
            <v>21</v>
          </cell>
          <cell r="D373" t="str">
            <v>EPA H2O 3 WP581-1</v>
          </cell>
          <cell r="E373" t="str">
            <v>WATER</v>
          </cell>
          <cell r="F373" t="str">
            <v>NC</v>
          </cell>
          <cell r="G373" t="str">
            <v>NC</v>
          </cell>
        </row>
        <row r="374">
          <cell r="A374" t="str">
            <v>21Cu</v>
          </cell>
          <cell r="B374" t="str">
            <v>Cu</v>
          </cell>
          <cell r="C374">
            <v>21</v>
          </cell>
          <cell r="D374" t="str">
            <v>EPA H2O 3 WP581-1</v>
          </cell>
          <cell r="E374" t="str">
            <v>WATER</v>
          </cell>
          <cell r="F374" t="str">
            <v>NC</v>
          </cell>
          <cell r="G374" t="str">
            <v>NC</v>
          </cell>
        </row>
        <row r="375">
          <cell r="A375" t="str">
            <v>21Fe</v>
          </cell>
          <cell r="B375" t="str">
            <v>Fe</v>
          </cell>
          <cell r="C375">
            <v>21</v>
          </cell>
          <cell r="D375" t="str">
            <v>EPA H2O 3 WP581-1</v>
          </cell>
          <cell r="E375" t="str">
            <v>WATER</v>
          </cell>
          <cell r="F375" t="str">
            <v>NC</v>
          </cell>
          <cell r="G375" t="str">
            <v>NC</v>
          </cell>
        </row>
        <row r="376">
          <cell r="A376" t="str">
            <v>21Hg</v>
          </cell>
          <cell r="B376" t="str">
            <v>Hg</v>
          </cell>
          <cell r="C376">
            <v>21</v>
          </cell>
          <cell r="D376" t="str">
            <v>EPA H2O 3 WP581-1</v>
          </cell>
          <cell r="E376" t="str">
            <v>WATER</v>
          </cell>
          <cell r="F376" t="str">
            <v>NC</v>
          </cell>
          <cell r="G376" t="str">
            <v>NC</v>
          </cell>
        </row>
        <row r="377">
          <cell r="A377" t="str">
            <v>21K</v>
          </cell>
          <cell r="B377" t="str">
            <v>K</v>
          </cell>
          <cell r="C377">
            <v>21</v>
          </cell>
          <cell r="D377" t="str">
            <v>EPA H2O 3 WP581-1</v>
          </cell>
          <cell r="E377" t="str">
            <v>WATER</v>
          </cell>
          <cell r="F377">
            <v>260</v>
          </cell>
          <cell r="G377">
            <v>140</v>
          </cell>
          <cell r="H377">
            <v>200</v>
          </cell>
          <cell r="I377">
            <v>60</v>
          </cell>
        </row>
        <row r="378">
          <cell r="A378" t="str">
            <v>21Mg</v>
          </cell>
          <cell r="B378" t="str">
            <v>Mg</v>
          </cell>
          <cell r="C378">
            <v>21</v>
          </cell>
          <cell r="D378" t="str">
            <v>EPA H2O 3 WP581-1</v>
          </cell>
          <cell r="E378" t="str">
            <v>WATER</v>
          </cell>
          <cell r="F378">
            <v>160</v>
          </cell>
          <cell r="G378">
            <v>80</v>
          </cell>
          <cell r="H378">
            <v>120</v>
          </cell>
          <cell r="I378">
            <v>40</v>
          </cell>
        </row>
        <row r="379">
          <cell r="A379" t="str">
            <v>21Mn</v>
          </cell>
          <cell r="B379" t="str">
            <v>Mn</v>
          </cell>
          <cell r="C379">
            <v>21</v>
          </cell>
          <cell r="D379" t="str">
            <v>EPA H2O 3 WP581-1</v>
          </cell>
          <cell r="E379" t="str">
            <v>WATER</v>
          </cell>
          <cell r="F379" t="str">
            <v>NC</v>
          </cell>
          <cell r="G379" t="str">
            <v>NC</v>
          </cell>
          <cell r="H379" t="str">
            <v/>
          </cell>
        </row>
        <row r="380">
          <cell r="A380" t="str">
            <v>21Mo</v>
          </cell>
          <cell r="B380" t="str">
            <v>Mo</v>
          </cell>
          <cell r="C380">
            <v>21</v>
          </cell>
          <cell r="D380" t="str">
            <v>EPA H2O 3 WP581-1</v>
          </cell>
          <cell r="E380" t="str">
            <v>WATER</v>
          </cell>
          <cell r="F380">
            <v>2560</v>
          </cell>
          <cell r="G380">
            <v>1240</v>
          </cell>
          <cell r="H380">
            <v>1900</v>
          </cell>
          <cell r="I380">
            <v>660</v>
          </cell>
        </row>
        <row r="381">
          <cell r="A381" t="str">
            <v>21Na</v>
          </cell>
          <cell r="B381" t="str">
            <v>Na</v>
          </cell>
          <cell r="C381">
            <v>21</v>
          </cell>
          <cell r="D381" t="str">
            <v>EPA H2O 3 WP581-1</v>
          </cell>
          <cell r="E381" t="str">
            <v>WATER</v>
          </cell>
          <cell r="F381">
            <v>190</v>
          </cell>
          <cell r="G381">
            <v>70</v>
          </cell>
          <cell r="H381">
            <v>130</v>
          </cell>
          <cell r="I381">
            <v>60</v>
          </cell>
        </row>
        <row r="382">
          <cell r="A382" t="str">
            <v>21Ni</v>
          </cell>
          <cell r="B382" t="str">
            <v>Ni</v>
          </cell>
          <cell r="C382">
            <v>21</v>
          </cell>
          <cell r="D382" t="str">
            <v>EPA H2O 3 WP581-1</v>
          </cell>
          <cell r="E382" t="str">
            <v>WATER</v>
          </cell>
          <cell r="F382" t="str">
            <v>NC</v>
          </cell>
          <cell r="G382" t="str">
            <v>NC</v>
          </cell>
        </row>
        <row r="383">
          <cell r="A383" t="str">
            <v>21Pb</v>
          </cell>
          <cell r="B383" t="str">
            <v>Pb</v>
          </cell>
          <cell r="C383">
            <v>21</v>
          </cell>
          <cell r="D383" t="str">
            <v>EPA H2O 3 WP581-1</v>
          </cell>
          <cell r="E383" t="str">
            <v>WATER</v>
          </cell>
          <cell r="F383" t="str">
            <v>NC</v>
          </cell>
          <cell r="G383" t="str">
            <v>NC</v>
          </cell>
        </row>
        <row r="384">
          <cell r="A384" t="str">
            <v>21Sb</v>
          </cell>
          <cell r="B384" t="str">
            <v>Sb</v>
          </cell>
          <cell r="C384">
            <v>21</v>
          </cell>
          <cell r="D384" t="str">
            <v>EPA H2O 3 WP581-1</v>
          </cell>
          <cell r="E384" t="str">
            <v>WATER</v>
          </cell>
          <cell r="F384" t="str">
            <v>NC</v>
          </cell>
          <cell r="G384" t="str">
            <v>NC</v>
          </cell>
        </row>
        <row r="385">
          <cell r="A385" t="str">
            <v>21Se</v>
          </cell>
          <cell r="B385" t="str">
            <v>Se</v>
          </cell>
          <cell r="C385">
            <v>21</v>
          </cell>
          <cell r="D385" t="str">
            <v>EPA H2O 3 WP581-1</v>
          </cell>
          <cell r="E385" t="str">
            <v>WATER</v>
          </cell>
          <cell r="F385" t="str">
            <v>NC</v>
          </cell>
          <cell r="G385" t="str">
            <v>NC</v>
          </cell>
        </row>
        <row r="386">
          <cell r="A386" t="str">
            <v>21Sn</v>
          </cell>
          <cell r="B386" t="str">
            <v>Sn</v>
          </cell>
          <cell r="C386">
            <v>21</v>
          </cell>
          <cell r="D386" t="str">
            <v>EPA H2O 3 WP581-1</v>
          </cell>
          <cell r="E386" t="str">
            <v>WATER</v>
          </cell>
          <cell r="F386" t="str">
            <v>NC</v>
          </cell>
          <cell r="G386" t="str">
            <v>NC</v>
          </cell>
        </row>
        <row r="387">
          <cell r="A387" t="str">
            <v>21Zn</v>
          </cell>
          <cell r="B387" t="str">
            <v>Zn</v>
          </cell>
          <cell r="C387">
            <v>21</v>
          </cell>
          <cell r="D387" t="str">
            <v>EPA H2O 3 WP581-1</v>
          </cell>
          <cell r="E387" t="str">
            <v>WATER</v>
          </cell>
          <cell r="F387" t="str">
            <v>NC</v>
          </cell>
          <cell r="G387" t="str">
            <v>NC</v>
          </cell>
        </row>
        <row r="388">
          <cell r="A388" t="str">
            <v>22Ag</v>
          </cell>
          <cell r="B388" t="str">
            <v>Ag</v>
          </cell>
          <cell r="C388">
            <v>22</v>
          </cell>
          <cell r="D388" t="str">
            <v>EPA H2O 3 WP581-2</v>
          </cell>
          <cell r="E388" t="str">
            <v>WATER</v>
          </cell>
          <cell r="F388" t="str">
            <v>NC</v>
          </cell>
          <cell r="G388" t="str">
            <v>NC</v>
          </cell>
        </row>
        <row r="389">
          <cell r="A389" t="str">
            <v>22Al</v>
          </cell>
          <cell r="B389" t="str">
            <v>Al</v>
          </cell>
          <cell r="C389">
            <v>22</v>
          </cell>
          <cell r="D389" t="str">
            <v>EPA H2O 3 WP581-2</v>
          </cell>
          <cell r="E389" t="str">
            <v>WATER</v>
          </cell>
          <cell r="F389" t="str">
            <v>NC</v>
          </cell>
          <cell r="G389" t="str">
            <v>NC</v>
          </cell>
        </row>
        <row r="390">
          <cell r="A390" t="str">
            <v>22As</v>
          </cell>
          <cell r="B390" t="str">
            <v>As</v>
          </cell>
          <cell r="C390">
            <v>22</v>
          </cell>
          <cell r="D390" t="str">
            <v>EPA H2O 3 WP581-2</v>
          </cell>
          <cell r="E390" t="str">
            <v>WATER</v>
          </cell>
          <cell r="F390" t="str">
            <v>NC</v>
          </cell>
          <cell r="G390" t="str">
            <v>NC</v>
          </cell>
        </row>
        <row r="391">
          <cell r="A391" t="str">
            <v>22B</v>
          </cell>
          <cell r="B391" t="str">
            <v>B</v>
          </cell>
          <cell r="C391">
            <v>22</v>
          </cell>
          <cell r="D391" t="str">
            <v>EPA H2O 3 WP581-2</v>
          </cell>
          <cell r="E391" t="str">
            <v>WATER</v>
          </cell>
          <cell r="F391" t="str">
            <v>NC</v>
          </cell>
          <cell r="G391" t="str">
            <v>NC</v>
          </cell>
        </row>
        <row r="392">
          <cell r="A392" t="str">
            <v>22Ba</v>
          </cell>
          <cell r="B392" t="str">
            <v>Ba</v>
          </cell>
          <cell r="C392">
            <v>22</v>
          </cell>
          <cell r="D392" t="str">
            <v>EPA H2O 3 WP581-2</v>
          </cell>
          <cell r="E392" t="str">
            <v>WATER</v>
          </cell>
          <cell r="F392">
            <v>11400</v>
          </cell>
          <cell r="G392">
            <v>9400</v>
          </cell>
          <cell r="H392">
            <v>10400</v>
          </cell>
          <cell r="I392">
            <v>1000</v>
          </cell>
        </row>
        <row r="393">
          <cell r="A393" t="str">
            <v>22Be</v>
          </cell>
          <cell r="B393" t="str">
            <v>Be</v>
          </cell>
          <cell r="C393">
            <v>22</v>
          </cell>
          <cell r="D393" t="str">
            <v>EPA H2O 3 WP581-2</v>
          </cell>
          <cell r="E393" t="str">
            <v>WATER</v>
          </cell>
          <cell r="F393" t="str">
            <v>NC</v>
          </cell>
          <cell r="G393" t="str">
            <v>NC</v>
          </cell>
        </row>
        <row r="394">
          <cell r="A394" t="str">
            <v>22Ca</v>
          </cell>
          <cell r="B394" t="str">
            <v>Ca</v>
          </cell>
          <cell r="C394">
            <v>22</v>
          </cell>
          <cell r="D394" t="str">
            <v>EPA H2O 3 WP581-2</v>
          </cell>
          <cell r="E394" t="str">
            <v>WATER</v>
          </cell>
          <cell r="F394">
            <v>8570</v>
          </cell>
          <cell r="G394">
            <v>6450</v>
          </cell>
          <cell r="H394">
            <v>7510</v>
          </cell>
          <cell r="I394">
            <v>1060</v>
          </cell>
        </row>
        <row r="395">
          <cell r="A395" t="str">
            <v>22Cd</v>
          </cell>
          <cell r="B395" t="str">
            <v>Cd</v>
          </cell>
          <cell r="C395">
            <v>22</v>
          </cell>
          <cell r="D395" t="str">
            <v>EPA H2O 3 WP581-2</v>
          </cell>
          <cell r="E395" t="str">
            <v>WATER</v>
          </cell>
          <cell r="F395" t="str">
            <v>NC</v>
          </cell>
          <cell r="G395" t="str">
            <v>NC</v>
          </cell>
        </row>
        <row r="396">
          <cell r="A396" t="str">
            <v>22Cr</v>
          </cell>
          <cell r="B396" t="str">
            <v>Cr</v>
          </cell>
          <cell r="C396">
            <v>22</v>
          </cell>
          <cell r="D396" t="str">
            <v>EPA H2O 3 WP581-2</v>
          </cell>
          <cell r="E396" t="str">
            <v>WATER</v>
          </cell>
          <cell r="F396" t="str">
            <v>NC</v>
          </cell>
          <cell r="G396" t="str">
            <v>NC</v>
          </cell>
        </row>
        <row r="397">
          <cell r="A397" t="str">
            <v>22Cu</v>
          </cell>
          <cell r="B397" t="str">
            <v>Cu</v>
          </cell>
          <cell r="C397">
            <v>22</v>
          </cell>
          <cell r="D397" t="str">
            <v>EPA H2O 3 WP581-2</v>
          </cell>
          <cell r="E397" t="str">
            <v>WATER</v>
          </cell>
          <cell r="F397" t="str">
            <v>NC</v>
          </cell>
          <cell r="G397" t="str">
            <v>NC</v>
          </cell>
        </row>
        <row r="398">
          <cell r="A398" t="str">
            <v>22Fe</v>
          </cell>
          <cell r="B398" t="str">
            <v>Fe</v>
          </cell>
          <cell r="C398">
            <v>22</v>
          </cell>
          <cell r="D398" t="str">
            <v>EPA H2O 3 WP581-2</v>
          </cell>
          <cell r="E398" t="str">
            <v>WATER</v>
          </cell>
          <cell r="F398" t="str">
            <v>NC</v>
          </cell>
          <cell r="G398" t="str">
            <v>NC</v>
          </cell>
        </row>
        <row r="399">
          <cell r="A399" t="str">
            <v>22Hg</v>
          </cell>
          <cell r="B399" t="str">
            <v>Hg</v>
          </cell>
          <cell r="C399">
            <v>22</v>
          </cell>
          <cell r="D399" t="str">
            <v>EPA H2O 3 WP581-2</v>
          </cell>
          <cell r="E399" t="str">
            <v>WATER</v>
          </cell>
          <cell r="F399" t="str">
            <v>NC</v>
          </cell>
          <cell r="G399" t="str">
            <v>NC</v>
          </cell>
        </row>
        <row r="400">
          <cell r="A400" t="str">
            <v>22K</v>
          </cell>
          <cell r="B400" t="str">
            <v>K</v>
          </cell>
          <cell r="C400">
            <v>22</v>
          </cell>
          <cell r="D400" t="str">
            <v>EPA H2O 3 WP581-2</v>
          </cell>
          <cell r="E400" t="str">
            <v>WATER</v>
          </cell>
          <cell r="F400">
            <v>1900</v>
          </cell>
          <cell r="G400">
            <v>1140</v>
          </cell>
          <cell r="H400">
            <v>1520</v>
          </cell>
          <cell r="I400">
            <v>380</v>
          </cell>
        </row>
        <row r="401">
          <cell r="A401" t="str">
            <v>22Mg</v>
          </cell>
          <cell r="B401" t="str">
            <v>Mg</v>
          </cell>
          <cell r="C401">
            <v>22</v>
          </cell>
          <cell r="D401" t="str">
            <v>EPA H2O 3 WP581-2</v>
          </cell>
          <cell r="E401" t="str">
            <v>WATER</v>
          </cell>
          <cell r="F401">
            <v>590</v>
          </cell>
          <cell r="G401">
            <v>390</v>
          </cell>
          <cell r="H401">
            <v>490</v>
          </cell>
          <cell r="I401">
            <v>100</v>
          </cell>
        </row>
        <row r="402">
          <cell r="A402" t="str">
            <v>22Mn</v>
          </cell>
          <cell r="B402" t="str">
            <v>Mn</v>
          </cell>
          <cell r="C402">
            <v>22</v>
          </cell>
          <cell r="D402" t="str">
            <v>EPA H2O 3 WP581-2</v>
          </cell>
          <cell r="E402" t="str">
            <v>WATER</v>
          </cell>
          <cell r="F402" t="str">
            <v>NC</v>
          </cell>
          <cell r="G402" t="str">
            <v>NC</v>
          </cell>
        </row>
        <row r="403">
          <cell r="A403" t="str">
            <v>22Mo</v>
          </cell>
          <cell r="B403" t="str">
            <v>Mo</v>
          </cell>
          <cell r="C403">
            <v>22</v>
          </cell>
          <cell r="D403" t="str">
            <v>EPA H2O 3 WP581-2</v>
          </cell>
          <cell r="E403" t="str">
            <v>WATER</v>
          </cell>
          <cell r="F403">
            <v>13800</v>
          </cell>
          <cell r="G403">
            <v>9000</v>
          </cell>
          <cell r="H403">
            <v>11400</v>
          </cell>
          <cell r="I403">
            <v>2400</v>
          </cell>
        </row>
        <row r="404">
          <cell r="A404" t="str">
            <v>22Na</v>
          </cell>
          <cell r="B404" t="str">
            <v>Na</v>
          </cell>
          <cell r="C404">
            <v>22</v>
          </cell>
          <cell r="D404" t="str">
            <v>EPA H2O 3 WP581-2</v>
          </cell>
          <cell r="E404" t="str">
            <v>WATER</v>
          </cell>
          <cell r="F404">
            <v>1780</v>
          </cell>
          <cell r="G404">
            <v>1300</v>
          </cell>
          <cell r="H404">
            <v>1540</v>
          </cell>
          <cell r="I404">
            <v>240</v>
          </cell>
        </row>
        <row r="405">
          <cell r="A405" t="str">
            <v>22Ni</v>
          </cell>
          <cell r="B405" t="str">
            <v>Ni</v>
          </cell>
          <cell r="C405">
            <v>22</v>
          </cell>
          <cell r="D405" t="str">
            <v>EPA H2O 3 WP581-2</v>
          </cell>
          <cell r="E405" t="str">
            <v>WATER</v>
          </cell>
          <cell r="F405" t="str">
            <v>NC</v>
          </cell>
          <cell r="G405" t="str">
            <v>NC</v>
          </cell>
        </row>
        <row r="406">
          <cell r="A406" t="str">
            <v>22Pb</v>
          </cell>
          <cell r="B406" t="str">
            <v>Pb</v>
          </cell>
          <cell r="C406">
            <v>22</v>
          </cell>
          <cell r="D406" t="str">
            <v>EPA H2O 3 WP581-2</v>
          </cell>
          <cell r="E406" t="str">
            <v>WATER</v>
          </cell>
          <cell r="F406" t="str">
            <v>NC</v>
          </cell>
          <cell r="G406" t="str">
            <v>NC</v>
          </cell>
        </row>
        <row r="407">
          <cell r="A407" t="str">
            <v>22Sb</v>
          </cell>
          <cell r="B407" t="str">
            <v>Sb</v>
          </cell>
          <cell r="C407">
            <v>22</v>
          </cell>
          <cell r="D407" t="str">
            <v>EPA H2O 3 WP581-2</v>
          </cell>
          <cell r="E407" t="str">
            <v>WATER</v>
          </cell>
          <cell r="F407" t="str">
            <v>NC</v>
          </cell>
          <cell r="G407" t="str">
            <v>NC</v>
          </cell>
        </row>
        <row r="408">
          <cell r="A408" t="str">
            <v>22Se</v>
          </cell>
          <cell r="B408" t="str">
            <v>Se</v>
          </cell>
          <cell r="C408">
            <v>22</v>
          </cell>
          <cell r="D408" t="str">
            <v>EPA H2O 3 WP581-2</v>
          </cell>
          <cell r="E408" t="str">
            <v>WATER</v>
          </cell>
          <cell r="F408" t="str">
            <v>NC</v>
          </cell>
          <cell r="G408" t="str">
            <v>NC</v>
          </cell>
        </row>
        <row r="409">
          <cell r="A409" t="str">
            <v>22Sn</v>
          </cell>
          <cell r="B409" t="str">
            <v>Sn</v>
          </cell>
          <cell r="C409">
            <v>22</v>
          </cell>
          <cell r="D409" t="str">
            <v>EPA H2O 3 WP581-2</v>
          </cell>
          <cell r="E409" t="str">
            <v>WATER</v>
          </cell>
          <cell r="F409" t="str">
            <v>NC</v>
          </cell>
          <cell r="G409" t="str">
            <v>NC</v>
          </cell>
        </row>
        <row r="410">
          <cell r="A410" t="str">
            <v>22Zn</v>
          </cell>
          <cell r="B410" t="str">
            <v>Zn</v>
          </cell>
          <cell r="C410">
            <v>22</v>
          </cell>
          <cell r="D410" t="str">
            <v>EPA H2O 3 WP581-2</v>
          </cell>
          <cell r="E410" t="str">
            <v>WATER</v>
          </cell>
          <cell r="F410" t="str">
            <v>NC</v>
          </cell>
          <cell r="G410" t="str">
            <v>NC</v>
          </cell>
        </row>
        <row r="411">
          <cell r="A411" t="str">
            <v>24Ag</v>
          </cell>
          <cell r="B411" t="str">
            <v>Ag</v>
          </cell>
          <cell r="C411">
            <v>24</v>
          </cell>
          <cell r="D411" t="str">
            <v>EPA FISH </v>
          </cell>
          <cell r="E411" t="str">
            <v>FISH FILLET</v>
          </cell>
          <cell r="F411" t="str">
            <v>NC</v>
          </cell>
          <cell r="G411" t="str">
            <v>NC</v>
          </cell>
        </row>
        <row r="412">
          <cell r="A412" t="str">
            <v>24Al</v>
          </cell>
          <cell r="B412" t="str">
            <v>Al</v>
          </cell>
          <cell r="C412">
            <v>24</v>
          </cell>
          <cell r="D412" t="str">
            <v>EPA FISH </v>
          </cell>
          <cell r="E412" t="str">
            <v>FISH FILLET</v>
          </cell>
          <cell r="F412" t="str">
            <v>NC</v>
          </cell>
          <cell r="G412" t="str">
            <v>NC</v>
          </cell>
        </row>
        <row r="413">
          <cell r="A413" t="str">
            <v>24As</v>
          </cell>
          <cell r="B413" t="str">
            <v>As</v>
          </cell>
          <cell r="C413">
            <v>24</v>
          </cell>
          <cell r="D413" t="str">
            <v>EPA FISH </v>
          </cell>
          <cell r="E413" t="str">
            <v>FISH FILLET</v>
          </cell>
          <cell r="F413">
            <v>4.01</v>
          </cell>
          <cell r="G413">
            <v>0.8500000000000001</v>
          </cell>
          <cell r="H413">
            <v>2.43</v>
          </cell>
          <cell r="I413">
            <v>1.58</v>
          </cell>
        </row>
        <row r="414">
          <cell r="A414" t="str">
            <v>24B</v>
          </cell>
          <cell r="B414" t="str">
            <v>B</v>
          </cell>
          <cell r="C414">
            <v>24</v>
          </cell>
          <cell r="D414" t="str">
            <v>EPA FISH </v>
          </cell>
          <cell r="E414" t="str">
            <v>FISH FILLET</v>
          </cell>
          <cell r="F414" t="str">
            <v>NC</v>
          </cell>
          <cell r="G414" t="str">
            <v>NC</v>
          </cell>
        </row>
        <row r="415">
          <cell r="A415" t="str">
            <v>24Be</v>
          </cell>
          <cell r="B415" t="str">
            <v>Be</v>
          </cell>
          <cell r="C415">
            <v>24</v>
          </cell>
          <cell r="D415" t="str">
            <v>EPA FISH </v>
          </cell>
          <cell r="E415" t="str">
            <v>FISH FILLET</v>
          </cell>
          <cell r="F415" t="str">
            <v>NC</v>
          </cell>
          <cell r="G415" t="str">
            <v>NC</v>
          </cell>
        </row>
        <row r="416">
          <cell r="A416" t="str">
            <v>24Ca</v>
          </cell>
          <cell r="B416" t="str">
            <v>Ca</v>
          </cell>
          <cell r="C416">
            <v>24</v>
          </cell>
          <cell r="D416" t="str">
            <v>EPA FISH </v>
          </cell>
          <cell r="E416" t="str">
            <v>FISH FILLET</v>
          </cell>
          <cell r="F416" t="str">
            <v>NC</v>
          </cell>
          <cell r="G416" t="str">
            <v>NC</v>
          </cell>
        </row>
        <row r="417">
          <cell r="A417" t="str">
            <v>24Cd</v>
          </cell>
          <cell r="B417" t="str">
            <v>Cd</v>
          </cell>
          <cell r="C417">
            <v>24</v>
          </cell>
          <cell r="D417" t="str">
            <v>EPA FISH </v>
          </cell>
          <cell r="E417" t="str">
            <v>FISH FILLET</v>
          </cell>
          <cell r="F417">
            <v>0.32</v>
          </cell>
          <cell r="G417">
            <v>0</v>
          </cell>
          <cell r="H417">
            <v>0.16</v>
          </cell>
          <cell r="I417">
            <v>0.16</v>
          </cell>
        </row>
        <row r="418">
          <cell r="A418" t="str">
            <v>24Cr</v>
          </cell>
          <cell r="B418" t="str">
            <v>Cr</v>
          </cell>
          <cell r="C418">
            <v>24</v>
          </cell>
          <cell r="D418" t="str">
            <v>EPA FISH </v>
          </cell>
          <cell r="E418" t="str">
            <v>FISH FILLET</v>
          </cell>
          <cell r="F418">
            <v>1.3399999999999999</v>
          </cell>
          <cell r="G418">
            <v>-0.18000000000000005</v>
          </cell>
          <cell r="H418">
            <v>0.58</v>
          </cell>
          <cell r="I418">
            <v>0.76</v>
          </cell>
        </row>
        <row r="419">
          <cell r="A419" t="str">
            <v>24Cu</v>
          </cell>
          <cell r="B419" t="str">
            <v>Cu</v>
          </cell>
          <cell r="C419">
            <v>24</v>
          </cell>
          <cell r="D419" t="str">
            <v>EPA FISH </v>
          </cell>
          <cell r="E419" t="str">
            <v>FISH FILLET</v>
          </cell>
          <cell r="F419">
            <v>3.49</v>
          </cell>
          <cell r="G419">
            <v>0.9299999999999999</v>
          </cell>
          <cell r="H419">
            <v>2.21</v>
          </cell>
          <cell r="I419">
            <v>1.28</v>
          </cell>
        </row>
        <row r="420">
          <cell r="A420" t="str">
            <v>24Fe</v>
          </cell>
          <cell r="B420" t="str">
            <v>Fe</v>
          </cell>
          <cell r="C420">
            <v>24</v>
          </cell>
          <cell r="D420" t="str">
            <v>EPA FISH </v>
          </cell>
          <cell r="E420" t="str">
            <v>FISH FILLET</v>
          </cell>
          <cell r="F420" t="str">
            <v>NC</v>
          </cell>
          <cell r="G420" t="str">
            <v>NC</v>
          </cell>
        </row>
        <row r="421">
          <cell r="A421" t="str">
            <v>24Hg</v>
          </cell>
          <cell r="B421" t="str">
            <v>Hg</v>
          </cell>
          <cell r="C421">
            <v>24</v>
          </cell>
          <cell r="D421" t="str">
            <v>EPA FISH </v>
          </cell>
          <cell r="E421" t="str">
            <v>FISH FILLET</v>
          </cell>
          <cell r="F421">
            <v>3.8</v>
          </cell>
          <cell r="G421">
            <v>1.24</v>
          </cell>
          <cell r="H421">
            <v>2.52</v>
          </cell>
          <cell r="I421">
            <v>1.28</v>
          </cell>
        </row>
        <row r="422">
          <cell r="A422" t="str">
            <v>24K</v>
          </cell>
          <cell r="B422" t="str">
            <v>K</v>
          </cell>
          <cell r="C422">
            <v>24</v>
          </cell>
          <cell r="D422" t="str">
            <v>EPA FISH </v>
          </cell>
          <cell r="E422" t="str">
            <v>FISH FILLET</v>
          </cell>
          <cell r="F422" t="str">
            <v>NC</v>
          </cell>
          <cell r="G422" t="str">
            <v>NC</v>
          </cell>
        </row>
        <row r="423">
          <cell r="A423" t="str">
            <v>24Mg</v>
          </cell>
          <cell r="B423" t="str">
            <v>Mg</v>
          </cell>
          <cell r="C423">
            <v>24</v>
          </cell>
          <cell r="D423" t="str">
            <v>EPA FISH </v>
          </cell>
          <cell r="E423" t="str">
            <v>FISH FILLET</v>
          </cell>
          <cell r="F423" t="str">
            <v>NC</v>
          </cell>
          <cell r="G423" t="str">
            <v>NC</v>
          </cell>
        </row>
        <row r="424">
          <cell r="A424" t="str">
            <v>24Mn</v>
          </cell>
          <cell r="B424" t="str">
            <v>Mn</v>
          </cell>
          <cell r="C424">
            <v>24</v>
          </cell>
          <cell r="D424" t="str">
            <v>EPA FISH </v>
          </cell>
          <cell r="E424" t="str">
            <v>FISH FILLET</v>
          </cell>
          <cell r="F424" t="str">
            <v>NC</v>
          </cell>
          <cell r="G424" t="str">
            <v>NC</v>
          </cell>
        </row>
        <row r="425">
          <cell r="A425" t="str">
            <v>24Mo</v>
          </cell>
          <cell r="B425" t="str">
            <v>Mo</v>
          </cell>
          <cell r="C425">
            <v>24</v>
          </cell>
          <cell r="D425" t="str">
            <v>EPA FISH </v>
          </cell>
          <cell r="E425" t="str">
            <v>FISH FILLET</v>
          </cell>
          <cell r="F425" t="str">
            <v>NC</v>
          </cell>
          <cell r="G425" t="str">
            <v>NC</v>
          </cell>
        </row>
        <row r="426">
          <cell r="A426" t="str">
            <v>24Na</v>
          </cell>
          <cell r="B426" t="str">
            <v>Na</v>
          </cell>
          <cell r="C426">
            <v>24</v>
          </cell>
          <cell r="D426" t="str">
            <v>EPA FISH </v>
          </cell>
          <cell r="E426" t="str">
            <v>FISH FILLET</v>
          </cell>
          <cell r="F426" t="str">
            <v>NC</v>
          </cell>
          <cell r="G426" t="str">
            <v>NC</v>
          </cell>
        </row>
        <row r="427">
          <cell r="A427" t="str">
            <v>24Ni</v>
          </cell>
          <cell r="B427" t="str">
            <v>Ni</v>
          </cell>
          <cell r="C427">
            <v>24</v>
          </cell>
          <cell r="D427" t="str">
            <v>EPA FISH </v>
          </cell>
          <cell r="E427" t="str">
            <v>FISH FILLET</v>
          </cell>
          <cell r="F427">
            <v>1.1</v>
          </cell>
          <cell r="G427">
            <v>-0.020000000000000018</v>
          </cell>
          <cell r="H427">
            <v>0.54</v>
          </cell>
          <cell r="I427">
            <v>0.56</v>
          </cell>
        </row>
        <row r="428">
          <cell r="A428" t="str">
            <v>24Pb</v>
          </cell>
          <cell r="B428" t="str">
            <v>Pb</v>
          </cell>
          <cell r="C428">
            <v>24</v>
          </cell>
          <cell r="D428" t="str">
            <v>EPA FISH </v>
          </cell>
          <cell r="E428" t="str">
            <v>FISH FILLET</v>
          </cell>
          <cell r="F428">
            <v>0.62</v>
          </cell>
          <cell r="G428">
            <v>-0.09999999999999998</v>
          </cell>
          <cell r="H428">
            <v>0.26</v>
          </cell>
          <cell r="I428">
            <v>0.36</v>
          </cell>
        </row>
        <row r="429">
          <cell r="A429" t="str">
            <v>24Sb</v>
          </cell>
          <cell r="B429" t="str">
            <v>Sb</v>
          </cell>
          <cell r="C429">
            <v>24</v>
          </cell>
          <cell r="D429" t="str">
            <v>EPA FISH </v>
          </cell>
          <cell r="E429" t="str">
            <v>FISH FILLET</v>
          </cell>
          <cell r="F429" t="str">
            <v>NC</v>
          </cell>
          <cell r="G429" t="str">
            <v>NC</v>
          </cell>
        </row>
        <row r="430">
          <cell r="A430" t="str">
            <v>24Se</v>
          </cell>
          <cell r="B430" t="str">
            <v>Se</v>
          </cell>
          <cell r="C430">
            <v>24</v>
          </cell>
          <cell r="D430" t="str">
            <v>EPA FISH </v>
          </cell>
          <cell r="E430" t="str">
            <v>FISH FILLET</v>
          </cell>
          <cell r="F430">
            <v>2.2</v>
          </cell>
          <cell r="G430">
            <v>1.8</v>
          </cell>
          <cell r="H430" t="str">
            <v>(2.0)</v>
          </cell>
          <cell r="I430">
            <v>0.2</v>
          </cell>
        </row>
        <row r="431">
          <cell r="A431" t="str">
            <v>24Sn</v>
          </cell>
          <cell r="B431" t="str">
            <v>Sn</v>
          </cell>
          <cell r="C431">
            <v>24</v>
          </cell>
          <cell r="D431" t="str">
            <v>EPA FISH </v>
          </cell>
          <cell r="E431" t="str">
            <v>FISH FILLET</v>
          </cell>
          <cell r="F431" t="str">
            <v>NC</v>
          </cell>
          <cell r="G431" t="str">
            <v>NC</v>
          </cell>
        </row>
        <row r="432">
          <cell r="A432" t="str">
            <v>24Zn</v>
          </cell>
          <cell r="B432" t="str">
            <v>Zn</v>
          </cell>
          <cell r="C432">
            <v>24</v>
          </cell>
          <cell r="D432" t="str">
            <v>EPA FISH </v>
          </cell>
          <cell r="E432" t="str">
            <v>FISH FILLET</v>
          </cell>
          <cell r="F432">
            <v>51.7</v>
          </cell>
          <cell r="G432">
            <v>35.5</v>
          </cell>
          <cell r="H432">
            <v>43.6</v>
          </cell>
          <cell r="I432">
            <v>8.1</v>
          </cell>
        </row>
        <row r="433">
          <cell r="A433" t="str">
            <v>32Ag</v>
          </cell>
          <cell r="B433" t="str">
            <v>Ag</v>
          </cell>
          <cell r="C433">
            <v>32</v>
          </cell>
          <cell r="D433" t="str">
            <v>EPA MINERALS 1</v>
          </cell>
          <cell r="E433" t="str">
            <v>WATER</v>
          </cell>
          <cell r="F433" t="str">
            <v>NC</v>
          </cell>
          <cell r="G433" t="str">
            <v>NC</v>
          </cell>
        </row>
        <row r="434">
          <cell r="A434" t="str">
            <v>32Al</v>
          </cell>
          <cell r="B434" t="str">
            <v>Al</v>
          </cell>
          <cell r="C434">
            <v>32</v>
          </cell>
          <cell r="D434" t="str">
            <v>EPA MINERALS 1</v>
          </cell>
          <cell r="E434" t="str">
            <v>WATER</v>
          </cell>
          <cell r="F434" t="str">
            <v>NC</v>
          </cell>
          <cell r="G434" t="str">
            <v>NC</v>
          </cell>
        </row>
        <row r="435">
          <cell r="A435" t="str">
            <v>32As</v>
          </cell>
          <cell r="B435" t="str">
            <v>As</v>
          </cell>
          <cell r="C435">
            <v>32</v>
          </cell>
          <cell r="D435" t="str">
            <v>EPA MINERALS 1</v>
          </cell>
          <cell r="E435" t="str">
            <v>WATER</v>
          </cell>
          <cell r="F435" t="str">
            <v>NC</v>
          </cell>
          <cell r="G435" t="str">
            <v>NC</v>
          </cell>
        </row>
        <row r="436">
          <cell r="A436" t="str">
            <v>32B</v>
          </cell>
          <cell r="B436" t="str">
            <v>B</v>
          </cell>
          <cell r="C436">
            <v>32</v>
          </cell>
          <cell r="D436" t="str">
            <v>EPA MINERALS 1</v>
          </cell>
          <cell r="E436" t="str">
            <v>WATER</v>
          </cell>
          <cell r="F436" t="str">
            <v>NC</v>
          </cell>
          <cell r="G436" t="str">
            <v>NC</v>
          </cell>
        </row>
        <row r="437">
          <cell r="A437" t="str">
            <v>32Be</v>
          </cell>
          <cell r="B437" t="str">
            <v>Be</v>
          </cell>
          <cell r="C437">
            <v>32</v>
          </cell>
          <cell r="D437" t="str">
            <v>EPA MINERALS 1</v>
          </cell>
          <cell r="E437" t="str">
            <v>WATER</v>
          </cell>
          <cell r="F437" t="str">
            <v>NC</v>
          </cell>
          <cell r="G437" t="str">
            <v>NC</v>
          </cell>
        </row>
        <row r="438">
          <cell r="A438" t="str">
            <v>32Ca</v>
          </cell>
          <cell r="B438" t="str">
            <v>Ca</v>
          </cell>
          <cell r="C438">
            <v>32</v>
          </cell>
          <cell r="D438" t="str">
            <v>EPA MINERALS 1</v>
          </cell>
          <cell r="E438" t="str">
            <v>WATER</v>
          </cell>
          <cell r="F438">
            <v>44480</v>
          </cell>
          <cell r="G438">
            <v>35920</v>
          </cell>
          <cell r="H438">
            <v>40200</v>
          </cell>
          <cell r="I438">
            <v>4280</v>
          </cell>
        </row>
        <row r="439">
          <cell r="A439" t="str">
            <v>32Cd</v>
          </cell>
          <cell r="B439" t="str">
            <v>Cd</v>
          </cell>
          <cell r="C439">
            <v>32</v>
          </cell>
          <cell r="D439" t="str">
            <v>EPA MINERALS 1</v>
          </cell>
          <cell r="E439" t="str">
            <v>WATER</v>
          </cell>
          <cell r="F439" t="str">
            <v>NC</v>
          </cell>
          <cell r="G439" t="str">
            <v>NC</v>
          </cell>
        </row>
        <row r="440">
          <cell r="A440" t="str">
            <v>32Cr</v>
          </cell>
          <cell r="B440" t="str">
            <v>Cr</v>
          </cell>
          <cell r="C440">
            <v>32</v>
          </cell>
          <cell r="D440" t="str">
            <v>EPA MINERALS 1</v>
          </cell>
          <cell r="E440" t="str">
            <v>WATER</v>
          </cell>
          <cell r="F440" t="str">
            <v>NC</v>
          </cell>
          <cell r="G440" t="str">
            <v>NC</v>
          </cell>
        </row>
        <row r="441">
          <cell r="A441" t="str">
            <v>32Cu</v>
          </cell>
          <cell r="B441" t="str">
            <v>Cu</v>
          </cell>
          <cell r="C441">
            <v>32</v>
          </cell>
          <cell r="D441" t="str">
            <v>EPA MINERALS 1</v>
          </cell>
          <cell r="E441" t="str">
            <v>WATER</v>
          </cell>
          <cell r="F441" t="str">
            <v>NC</v>
          </cell>
          <cell r="G441" t="str">
            <v>NC</v>
          </cell>
        </row>
        <row r="442">
          <cell r="A442" t="str">
            <v>32Fe</v>
          </cell>
          <cell r="B442" t="str">
            <v>Fe</v>
          </cell>
          <cell r="C442">
            <v>32</v>
          </cell>
          <cell r="D442" t="str">
            <v>EPA MINERALS 1</v>
          </cell>
          <cell r="E442" t="str">
            <v>WATER</v>
          </cell>
          <cell r="F442" t="str">
            <v>NC</v>
          </cell>
          <cell r="G442" t="str">
            <v>NC</v>
          </cell>
        </row>
        <row r="443">
          <cell r="A443" t="str">
            <v>32Hg</v>
          </cell>
          <cell r="B443" t="str">
            <v>Hg</v>
          </cell>
          <cell r="C443">
            <v>32</v>
          </cell>
          <cell r="D443" t="str">
            <v>EPA MINERALS 1</v>
          </cell>
          <cell r="E443" t="str">
            <v>WATER</v>
          </cell>
          <cell r="F443" t="str">
            <v>NC</v>
          </cell>
          <cell r="G443" t="str">
            <v>NC</v>
          </cell>
        </row>
        <row r="444">
          <cell r="A444" t="str">
            <v>32K</v>
          </cell>
          <cell r="B444" t="str">
            <v>K</v>
          </cell>
          <cell r="C444">
            <v>32</v>
          </cell>
          <cell r="D444" t="str">
            <v>EPA MINERALS 1</v>
          </cell>
          <cell r="E444" t="str">
            <v>WATER</v>
          </cell>
          <cell r="F444">
            <v>11550</v>
          </cell>
          <cell r="G444">
            <v>8430</v>
          </cell>
          <cell r="H444">
            <v>9990</v>
          </cell>
          <cell r="I444">
            <v>1560</v>
          </cell>
        </row>
        <row r="445">
          <cell r="A445" t="str">
            <v>32Mg</v>
          </cell>
          <cell r="B445" t="str">
            <v>Mg</v>
          </cell>
          <cell r="C445">
            <v>32</v>
          </cell>
          <cell r="D445" t="str">
            <v>EPA MINERALS 1</v>
          </cell>
          <cell r="E445" t="str">
            <v>WATER</v>
          </cell>
          <cell r="F445">
            <v>9520</v>
          </cell>
          <cell r="G445">
            <v>7000</v>
          </cell>
          <cell r="H445">
            <v>8260</v>
          </cell>
          <cell r="I445">
            <v>1260</v>
          </cell>
        </row>
        <row r="446">
          <cell r="A446" t="str">
            <v>32Mn</v>
          </cell>
          <cell r="B446" t="str">
            <v>Mn</v>
          </cell>
          <cell r="C446">
            <v>32</v>
          </cell>
          <cell r="D446" t="str">
            <v>EPA MINERALS 1</v>
          </cell>
          <cell r="E446" t="str">
            <v>WATER</v>
          </cell>
          <cell r="F446" t="str">
            <v>NC</v>
          </cell>
          <cell r="G446" t="str">
            <v>NC</v>
          </cell>
        </row>
        <row r="447">
          <cell r="A447" t="str">
            <v>32Mo</v>
          </cell>
          <cell r="B447" t="str">
            <v>Mo</v>
          </cell>
          <cell r="C447">
            <v>32</v>
          </cell>
          <cell r="D447" t="str">
            <v>EPA MINERALS 1</v>
          </cell>
          <cell r="E447" t="str">
            <v>WATER</v>
          </cell>
          <cell r="F447" t="str">
            <v>NC</v>
          </cell>
          <cell r="G447" t="str">
            <v>NC</v>
          </cell>
        </row>
        <row r="448">
          <cell r="A448" t="str">
            <v>32Na</v>
          </cell>
          <cell r="B448" t="str">
            <v>Na</v>
          </cell>
          <cell r="C448">
            <v>32</v>
          </cell>
          <cell r="D448" t="str">
            <v>EPA MINERALS 1</v>
          </cell>
          <cell r="E448" t="str">
            <v>WATER</v>
          </cell>
          <cell r="F448">
            <v>50280</v>
          </cell>
          <cell r="G448">
            <v>41520</v>
          </cell>
          <cell r="H448">
            <v>45900</v>
          </cell>
          <cell r="I448">
            <v>4380</v>
          </cell>
        </row>
        <row r="449">
          <cell r="A449" t="str">
            <v>32Ni</v>
          </cell>
          <cell r="B449" t="str">
            <v>Ni</v>
          </cell>
          <cell r="C449">
            <v>32</v>
          </cell>
          <cell r="D449" t="str">
            <v>EPA MINERALS 1</v>
          </cell>
          <cell r="E449" t="str">
            <v>WATER</v>
          </cell>
          <cell r="F449" t="str">
            <v>NC</v>
          </cell>
          <cell r="G449" t="str">
            <v>NC</v>
          </cell>
        </row>
        <row r="450">
          <cell r="A450" t="str">
            <v>32Pb</v>
          </cell>
          <cell r="B450" t="str">
            <v>Pb</v>
          </cell>
          <cell r="C450">
            <v>32</v>
          </cell>
          <cell r="D450" t="str">
            <v>EPA MINERALS 1</v>
          </cell>
          <cell r="E450" t="str">
            <v>WATER</v>
          </cell>
          <cell r="F450" t="str">
            <v>NC</v>
          </cell>
          <cell r="G450" t="str">
            <v>NC</v>
          </cell>
        </row>
        <row r="451">
          <cell r="A451" t="str">
            <v>32Sb</v>
          </cell>
          <cell r="B451" t="str">
            <v>Sb</v>
          </cell>
          <cell r="C451">
            <v>32</v>
          </cell>
          <cell r="D451" t="str">
            <v>EPA MINERALS 1</v>
          </cell>
          <cell r="E451" t="str">
            <v>WATER</v>
          </cell>
          <cell r="F451" t="str">
            <v>NC</v>
          </cell>
          <cell r="G451" t="str">
            <v>NC</v>
          </cell>
        </row>
        <row r="452">
          <cell r="A452" t="str">
            <v>32Se</v>
          </cell>
          <cell r="B452" t="str">
            <v>Se</v>
          </cell>
          <cell r="C452">
            <v>32</v>
          </cell>
          <cell r="D452" t="str">
            <v>EPA MINERALS 1</v>
          </cell>
          <cell r="E452" t="str">
            <v>WATER</v>
          </cell>
          <cell r="F452" t="str">
            <v>NC</v>
          </cell>
          <cell r="G452" t="str">
            <v>NC</v>
          </cell>
        </row>
        <row r="453">
          <cell r="A453" t="str">
            <v>32Sn</v>
          </cell>
          <cell r="B453" t="str">
            <v>Sn</v>
          </cell>
          <cell r="C453">
            <v>32</v>
          </cell>
          <cell r="D453" t="str">
            <v>EPA MINERALS 1</v>
          </cell>
          <cell r="E453" t="str">
            <v>WATER</v>
          </cell>
          <cell r="F453" t="str">
            <v>NC</v>
          </cell>
          <cell r="G453" t="str">
            <v>NC</v>
          </cell>
        </row>
        <row r="454">
          <cell r="A454" t="str">
            <v>32Zn</v>
          </cell>
          <cell r="B454" t="str">
            <v>Zn</v>
          </cell>
          <cell r="C454">
            <v>32</v>
          </cell>
          <cell r="D454" t="str">
            <v>EPA MINERALS 1</v>
          </cell>
          <cell r="E454" t="str">
            <v>WATER</v>
          </cell>
          <cell r="F454" t="str">
            <v>NC</v>
          </cell>
          <cell r="G454" t="str">
            <v>NC</v>
          </cell>
        </row>
        <row r="455">
          <cell r="A455" t="str">
            <v>34Ag</v>
          </cell>
          <cell r="B455" t="str">
            <v>Ag</v>
          </cell>
          <cell r="C455">
            <v>34</v>
          </cell>
          <cell r="D455" t="str">
            <v>EPA H2O WS378-13</v>
          </cell>
          <cell r="E455" t="str">
            <v>WATER</v>
          </cell>
          <cell r="F455">
            <v>39.9</v>
          </cell>
          <cell r="G455">
            <v>27.1</v>
          </cell>
          <cell r="H455">
            <v>33.5</v>
          </cell>
          <cell r="I455">
            <v>6.4</v>
          </cell>
        </row>
        <row r="456">
          <cell r="A456" t="str">
            <v>34Al</v>
          </cell>
          <cell r="B456" t="str">
            <v>Al</v>
          </cell>
          <cell r="C456">
            <v>34</v>
          </cell>
          <cell r="D456" t="str">
            <v>EPA H2O WS378-13</v>
          </cell>
          <cell r="E456" t="str">
            <v>WATER</v>
          </cell>
          <cell r="F456" t="str">
            <v>NC</v>
          </cell>
          <cell r="G456" t="str">
            <v>NC</v>
          </cell>
          <cell r="H456" t="str">
            <v/>
          </cell>
        </row>
        <row r="457">
          <cell r="A457" t="str">
            <v>34As</v>
          </cell>
          <cell r="B457" t="str">
            <v>As</v>
          </cell>
          <cell r="C457">
            <v>34</v>
          </cell>
          <cell r="D457" t="str">
            <v>EPA H2O WS378-13</v>
          </cell>
          <cell r="E457" t="str">
            <v>WATER</v>
          </cell>
          <cell r="F457">
            <v>50.599999999999994</v>
          </cell>
          <cell r="G457">
            <v>34.2</v>
          </cell>
          <cell r="H457">
            <v>42.4</v>
          </cell>
          <cell r="I457">
            <v>8.2</v>
          </cell>
        </row>
        <row r="458">
          <cell r="A458" t="str">
            <v>34B</v>
          </cell>
          <cell r="B458" t="str">
            <v>B</v>
          </cell>
          <cell r="C458">
            <v>34</v>
          </cell>
          <cell r="D458" t="str">
            <v>EPA H2O WS378-13</v>
          </cell>
          <cell r="E458" t="str">
            <v>WATER</v>
          </cell>
          <cell r="F458" t="str">
            <v>NC</v>
          </cell>
          <cell r="G458" t="str">
            <v>NC</v>
          </cell>
        </row>
        <row r="459">
          <cell r="A459" t="str">
            <v>34Ba</v>
          </cell>
          <cell r="B459" t="str">
            <v>Ba</v>
          </cell>
          <cell r="C459">
            <v>34</v>
          </cell>
          <cell r="D459" t="str">
            <v>EPA H2O WS378-13</v>
          </cell>
          <cell r="E459" t="str">
            <v>WATER</v>
          </cell>
          <cell r="F459">
            <v>419.8</v>
          </cell>
          <cell r="G459">
            <v>286.2</v>
          </cell>
          <cell r="H459">
            <v>353</v>
          </cell>
          <cell r="I459">
            <v>66.8</v>
          </cell>
        </row>
        <row r="460">
          <cell r="A460" t="str">
            <v>34Be</v>
          </cell>
          <cell r="B460" t="str">
            <v>Be</v>
          </cell>
          <cell r="C460">
            <v>34</v>
          </cell>
          <cell r="D460" t="str">
            <v>EPA H2O WS378-13</v>
          </cell>
          <cell r="E460" t="str">
            <v>WATER</v>
          </cell>
          <cell r="F460" t="str">
            <v>NC</v>
          </cell>
          <cell r="G460" t="str">
            <v>NC</v>
          </cell>
        </row>
        <row r="461">
          <cell r="A461" t="str">
            <v>34Ca</v>
          </cell>
          <cell r="B461" t="str">
            <v>Ca</v>
          </cell>
          <cell r="C461">
            <v>34</v>
          </cell>
          <cell r="D461" t="str">
            <v>EPA H2O WS378-13</v>
          </cell>
          <cell r="E461" t="str">
            <v>WATER</v>
          </cell>
          <cell r="F461" t="str">
            <v>NC</v>
          </cell>
          <cell r="G461" t="str">
            <v>NC</v>
          </cell>
        </row>
        <row r="462">
          <cell r="A462" t="str">
            <v>34Cd</v>
          </cell>
          <cell r="B462" t="str">
            <v>Cd</v>
          </cell>
          <cell r="C462">
            <v>34</v>
          </cell>
          <cell r="D462" t="str">
            <v>EPA H2O WS378-13</v>
          </cell>
          <cell r="E462" t="str">
            <v>WATER</v>
          </cell>
          <cell r="F462">
            <v>5.640000000000001</v>
          </cell>
          <cell r="G462">
            <v>3.24</v>
          </cell>
          <cell r="H462">
            <v>4.44</v>
          </cell>
          <cell r="I462">
            <v>1.2</v>
          </cell>
        </row>
        <row r="463">
          <cell r="A463" t="str">
            <v>34Cr</v>
          </cell>
          <cell r="B463" t="str">
            <v>Cr</v>
          </cell>
          <cell r="C463">
            <v>34</v>
          </cell>
          <cell r="D463" t="str">
            <v>EPA H2O WS378-13</v>
          </cell>
          <cell r="E463" t="str">
            <v>WATER</v>
          </cell>
          <cell r="F463">
            <v>53.1</v>
          </cell>
          <cell r="G463">
            <v>38.9</v>
          </cell>
          <cell r="H463">
            <v>46</v>
          </cell>
          <cell r="I463">
            <v>7.1</v>
          </cell>
        </row>
        <row r="464">
          <cell r="A464" t="str">
            <v>34Cu</v>
          </cell>
          <cell r="B464" t="str">
            <v>Cu</v>
          </cell>
          <cell r="C464">
            <v>34</v>
          </cell>
          <cell r="D464" t="str">
            <v>EPA H2O WS378-13</v>
          </cell>
          <cell r="E464" t="str">
            <v>WATER</v>
          </cell>
          <cell r="F464" t="str">
            <v>NC</v>
          </cell>
          <cell r="G464" t="str">
            <v>NC</v>
          </cell>
        </row>
        <row r="465">
          <cell r="A465" t="str">
            <v>34Fe</v>
          </cell>
          <cell r="B465" t="str">
            <v>Fe</v>
          </cell>
          <cell r="C465">
            <v>34</v>
          </cell>
          <cell r="D465" t="str">
            <v>EPA H2O WS378-13</v>
          </cell>
          <cell r="E465" t="str">
            <v>WATER</v>
          </cell>
          <cell r="F465" t="str">
            <v>NC</v>
          </cell>
          <cell r="G465" t="str">
            <v>NC</v>
          </cell>
        </row>
        <row r="466">
          <cell r="A466" t="str">
            <v>34Hg</v>
          </cell>
          <cell r="B466" t="str">
            <v>Hg</v>
          </cell>
          <cell r="C466">
            <v>34</v>
          </cell>
          <cell r="D466" t="str">
            <v>EPA H2O WS378-13</v>
          </cell>
          <cell r="E466" t="str">
            <v>WATER</v>
          </cell>
          <cell r="F466">
            <v>1.73</v>
          </cell>
          <cell r="G466">
            <v>1.0499999999999998</v>
          </cell>
          <cell r="H466">
            <v>1.39</v>
          </cell>
          <cell r="I466">
            <v>0.34</v>
          </cell>
        </row>
        <row r="467">
          <cell r="A467" t="str">
            <v>34K</v>
          </cell>
          <cell r="B467" t="str">
            <v>K</v>
          </cell>
          <cell r="C467">
            <v>34</v>
          </cell>
          <cell r="D467" t="str">
            <v>EPA H2O WS378-13</v>
          </cell>
          <cell r="E467" t="str">
            <v>WATER</v>
          </cell>
          <cell r="F467" t="str">
            <v>NC</v>
          </cell>
          <cell r="G467" t="str">
            <v>NC</v>
          </cell>
        </row>
        <row r="468">
          <cell r="A468" t="str">
            <v>34Mg</v>
          </cell>
          <cell r="B468" t="str">
            <v>Mg</v>
          </cell>
          <cell r="C468">
            <v>34</v>
          </cell>
          <cell r="D468" t="str">
            <v>EPA H2O WS378-13</v>
          </cell>
          <cell r="E468" t="str">
            <v>WATER</v>
          </cell>
          <cell r="F468" t="str">
            <v>NC</v>
          </cell>
          <cell r="G468" t="str">
            <v>NC</v>
          </cell>
        </row>
        <row r="469">
          <cell r="A469" t="str">
            <v>34Mn</v>
          </cell>
          <cell r="B469" t="str">
            <v>Mn</v>
          </cell>
          <cell r="C469">
            <v>34</v>
          </cell>
          <cell r="D469" t="str">
            <v>EPA H2O WS378-13</v>
          </cell>
          <cell r="E469" t="str">
            <v>WATER</v>
          </cell>
          <cell r="F469" t="str">
            <v>NC</v>
          </cell>
          <cell r="G469" t="str">
            <v>NC</v>
          </cell>
        </row>
        <row r="470">
          <cell r="A470" t="str">
            <v>34Mo</v>
          </cell>
          <cell r="B470" t="str">
            <v>Mo</v>
          </cell>
          <cell r="C470">
            <v>34</v>
          </cell>
          <cell r="D470" t="str">
            <v>EPA H2O WS378-13</v>
          </cell>
          <cell r="E470" t="str">
            <v>WATER</v>
          </cell>
          <cell r="F470" t="str">
            <v>NC</v>
          </cell>
          <cell r="G470" t="str">
            <v>NC</v>
          </cell>
        </row>
        <row r="471">
          <cell r="A471" t="str">
            <v>34Na</v>
          </cell>
          <cell r="B471" t="str">
            <v>Na</v>
          </cell>
          <cell r="C471">
            <v>34</v>
          </cell>
          <cell r="D471" t="str">
            <v>EPA H2O WS378-13</v>
          </cell>
          <cell r="E471" t="str">
            <v>WATER</v>
          </cell>
          <cell r="F471" t="str">
            <v>NC</v>
          </cell>
          <cell r="G471" t="str">
            <v>NC</v>
          </cell>
        </row>
        <row r="472">
          <cell r="A472" t="str">
            <v>34Ni</v>
          </cell>
          <cell r="B472" t="str">
            <v>Ni</v>
          </cell>
          <cell r="C472">
            <v>34</v>
          </cell>
          <cell r="D472" t="str">
            <v>EPA H2O WS378-13</v>
          </cell>
          <cell r="E472" t="str">
            <v>WATER</v>
          </cell>
          <cell r="F472" t="str">
            <v>NC</v>
          </cell>
          <cell r="G472" t="str">
            <v>NC</v>
          </cell>
        </row>
        <row r="473">
          <cell r="A473" t="str">
            <v>34Pb</v>
          </cell>
          <cell r="B473" t="str">
            <v>Pb</v>
          </cell>
          <cell r="C473">
            <v>34</v>
          </cell>
          <cell r="D473" t="str">
            <v>EPA H2O WS378-13</v>
          </cell>
          <cell r="E473" t="str">
            <v>WATER</v>
          </cell>
          <cell r="F473">
            <v>53.1</v>
          </cell>
          <cell r="G473">
            <v>37.1</v>
          </cell>
          <cell r="H473">
            <v>45.1</v>
          </cell>
          <cell r="I473">
            <v>8</v>
          </cell>
        </row>
        <row r="474">
          <cell r="A474" t="str">
            <v>34Sb</v>
          </cell>
          <cell r="B474" t="str">
            <v>Sb</v>
          </cell>
          <cell r="C474">
            <v>34</v>
          </cell>
          <cell r="D474" t="str">
            <v>EPA H2O WS378-13</v>
          </cell>
          <cell r="E474" t="str">
            <v>WATER</v>
          </cell>
          <cell r="F474" t="str">
            <v>NC</v>
          </cell>
          <cell r="G474" t="str">
            <v>NC</v>
          </cell>
        </row>
        <row r="475">
          <cell r="A475" t="str">
            <v>34Se</v>
          </cell>
          <cell r="B475" t="str">
            <v>Se</v>
          </cell>
          <cell r="C475">
            <v>34</v>
          </cell>
          <cell r="D475" t="str">
            <v>EPA H2O WS378-13</v>
          </cell>
          <cell r="E475" t="str">
            <v>WATER</v>
          </cell>
          <cell r="F475">
            <v>9.75</v>
          </cell>
          <cell r="G475">
            <v>4.67</v>
          </cell>
          <cell r="H475">
            <v>7.21</v>
          </cell>
          <cell r="I475">
            <v>2.54</v>
          </cell>
        </row>
        <row r="476">
          <cell r="A476" t="str">
            <v>34Sn</v>
          </cell>
          <cell r="B476" t="str">
            <v>Sn</v>
          </cell>
          <cell r="C476">
            <v>34</v>
          </cell>
          <cell r="D476" t="str">
            <v>EPA H2O WS378-13</v>
          </cell>
          <cell r="E476" t="str">
            <v>WATER</v>
          </cell>
          <cell r="F476" t="str">
            <v>NC</v>
          </cell>
          <cell r="G476" t="str">
            <v>NC</v>
          </cell>
        </row>
        <row r="477">
          <cell r="A477" t="str">
            <v>34Zn</v>
          </cell>
          <cell r="B477" t="str">
            <v>Zn</v>
          </cell>
          <cell r="C477">
            <v>34</v>
          </cell>
          <cell r="D477" t="str">
            <v>EPA H2O WS378-13</v>
          </cell>
          <cell r="E477" t="str">
            <v>WATER</v>
          </cell>
          <cell r="F477" t="str">
            <v>NC</v>
          </cell>
          <cell r="G477" t="str">
            <v>NC</v>
          </cell>
        </row>
        <row r="478">
          <cell r="A478" t="str">
            <v>35Ag</v>
          </cell>
          <cell r="B478" t="str">
            <v>Ag</v>
          </cell>
          <cell r="C478">
            <v>35</v>
          </cell>
          <cell r="D478" t="str">
            <v>EPA H2O WS378-2</v>
          </cell>
          <cell r="E478" t="str">
            <v>WATER</v>
          </cell>
          <cell r="F478">
            <v>33.2</v>
          </cell>
          <cell r="G478">
            <v>22</v>
          </cell>
          <cell r="H478">
            <v>27.6</v>
          </cell>
          <cell r="I478">
            <v>5.6</v>
          </cell>
        </row>
        <row r="479">
          <cell r="A479" t="str">
            <v>35Al</v>
          </cell>
          <cell r="B479" t="str">
            <v>Al</v>
          </cell>
          <cell r="C479">
            <v>35</v>
          </cell>
          <cell r="D479" t="str">
            <v>EPA H2O WS378-2</v>
          </cell>
          <cell r="E479" t="str">
            <v>WATER</v>
          </cell>
          <cell r="F479" t="str">
            <v>NC</v>
          </cell>
          <cell r="G479" t="str">
            <v>NC</v>
          </cell>
        </row>
        <row r="480">
          <cell r="A480" t="str">
            <v>35As</v>
          </cell>
          <cell r="B480" t="str">
            <v>As</v>
          </cell>
          <cell r="C480">
            <v>35</v>
          </cell>
          <cell r="D480" t="str">
            <v>EPA H2O WS378-2</v>
          </cell>
          <cell r="E480" t="str">
            <v>WATER</v>
          </cell>
          <cell r="F480">
            <v>32.4</v>
          </cell>
          <cell r="G480">
            <v>20.4</v>
          </cell>
          <cell r="H480">
            <v>26.4</v>
          </cell>
          <cell r="I480">
            <v>6</v>
          </cell>
        </row>
        <row r="481">
          <cell r="A481" t="str">
            <v>35B</v>
          </cell>
          <cell r="B481" t="str">
            <v>B</v>
          </cell>
          <cell r="C481">
            <v>35</v>
          </cell>
          <cell r="D481" t="str">
            <v>EPA H2O WS378-2</v>
          </cell>
          <cell r="E481" t="str">
            <v>WATER</v>
          </cell>
          <cell r="F481" t="str">
            <v>NC</v>
          </cell>
          <cell r="G481" t="str">
            <v>NC</v>
          </cell>
        </row>
        <row r="482">
          <cell r="A482" t="str">
            <v>35Ba</v>
          </cell>
          <cell r="B482" t="str">
            <v>Ba</v>
          </cell>
          <cell r="C482">
            <v>35</v>
          </cell>
          <cell r="D482" t="str">
            <v>EPA H2O WS378-2</v>
          </cell>
          <cell r="E482" t="str">
            <v>WATER</v>
          </cell>
          <cell r="F482">
            <v>248.4</v>
          </cell>
          <cell r="G482">
            <v>155.6</v>
          </cell>
          <cell r="H482">
            <v>202</v>
          </cell>
          <cell r="I482">
            <v>46.4</v>
          </cell>
        </row>
        <row r="483">
          <cell r="A483" t="str">
            <v>35Be</v>
          </cell>
          <cell r="B483" t="str">
            <v>Be</v>
          </cell>
          <cell r="C483">
            <v>35</v>
          </cell>
          <cell r="D483" t="str">
            <v>EPA H2O WS378-2</v>
          </cell>
          <cell r="E483" t="str">
            <v>WATER</v>
          </cell>
          <cell r="F483" t="str">
            <v>NC</v>
          </cell>
          <cell r="G483" t="str">
            <v>NC</v>
          </cell>
        </row>
        <row r="484">
          <cell r="A484" t="str">
            <v>35Ca</v>
          </cell>
          <cell r="B484" t="str">
            <v>Ca</v>
          </cell>
          <cell r="C484">
            <v>35</v>
          </cell>
          <cell r="D484" t="str">
            <v>EPA H2O WS378-2</v>
          </cell>
          <cell r="E484" t="str">
            <v>WATER</v>
          </cell>
          <cell r="F484" t="str">
            <v>NC</v>
          </cell>
          <cell r="G484" t="str">
            <v>NC</v>
          </cell>
        </row>
        <row r="485">
          <cell r="A485" t="str">
            <v>35Cd</v>
          </cell>
          <cell r="B485" t="str">
            <v>Cd</v>
          </cell>
          <cell r="C485">
            <v>35</v>
          </cell>
          <cell r="D485" t="str">
            <v>EPA H2O WS378-2</v>
          </cell>
          <cell r="E485" t="str">
            <v>WATER</v>
          </cell>
          <cell r="F485">
            <v>4.27</v>
          </cell>
          <cell r="G485">
            <v>2.19</v>
          </cell>
          <cell r="H485">
            <v>3.23</v>
          </cell>
          <cell r="I485">
            <v>1.04</v>
          </cell>
        </row>
        <row r="486">
          <cell r="A486" t="str">
            <v>35Cr</v>
          </cell>
          <cell r="B486" t="str">
            <v>Cr</v>
          </cell>
          <cell r="C486">
            <v>35</v>
          </cell>
          <cell r="D486" t="str">
            <v>EPA H2O WS378-2</v>
          </cell>
          <cell r="E486" t="str">
            <v>WATER</v>
          </cell>
          <cell r="F486">
            <v>21.3</v>
          </cell>
          <cell r="G486">
            <v>15.1</v>
          </cell>
          <cell r="H486">
            <v>18.2</v>
          </cell>
          <cell r="I486">
            <v>3.1</v>
          </cell>
        </row>
        <row r="487">
          <cell r="A487" t="str">
            <v>35Cu</v>
          </cell>
          <cell r="B487" t="str">
            <v>Cu</v>
          </cell>
          <cell r="C487">
            <v>35</v>
          </cell>
          <cell r="D487" t="str">
            <v>EPA H2O WS378-2</v>
          </cell>
          <cell r="E487" t="str">
            <v>WATER</v>
          </cell>
          <cell r="F487" t="str">
            <v>NC</v>
          </cell>
          <cell r="G487" t="str">
            <v>NC</v>
          </cell>
        </row>
        <row r="488">
          <cell r="A488" t="str">
            <v>35Fe</v>
          </cell>
          <cell r="B488" t="str">
            <v>Fe</v>
          </cell>
          <cell r="C488">
            <v>35</v>
          </cell>
          <cell r="D488" t="str">
            <v>EPA H2O WS378-2</v>
          </cell>
          <cell r="E488" t="str">
            <v>WATER</v>
          </cell>
          <cell r="F488" t="str">
            <v>NC</v>
          </cell>
          <cell r="G488" t="str">
            <v>NC</v>
          </cell>
        </row>
        <row r="489">
          <cell r="A489" t="str">
            <v>35Hg</v>
          </cell>
          <cell r="B489" t="str">
            <v>Hg</v>
          </cell>
          <cell r="C489">
            <v>35</v>
          </cell>
          <cell r="D489" t="str">
            <v>EPA H2O WS378-2</v>
          </cell>
          <cell r="E489" t="str">
            <v>WATER</v>
          </cell>
          <cell r="F489">
            <v>2.21</v>
          </cell>
          <cell r="G489">
            <v>1.37</v>
          </cell>
          <cell r="H489">
            <v>1.79</v>
          </cell>
          <cell r="I489">
            <v>0.42</v>
          </cell>
        </row>
        <row r="490">
          <cell r="A490" t="str">
            <v>35K</v>
          </cell>
          <cell r="B490" t="str">
            <v>K</v>
          </cell>
          <cell r="C490">
            <v>35</v>
          </cell>
          <cell r="D490" t="str">
            <v>EPA H2O WS378-2</v>
          </cell>
          <cell r="E490" t="str">
            <v>WATER</v>
          </cell>
          <cell r="F490" t="str">
            <v>NC</v>
          </cell>
          <cell r="G490" t="str">
            <v>NC</v>
          </cell>
        </row>
        <row r="491">
          <cell r="A491" t="str">
            <v>35Mg</v>
          </cell>
          <cell r="B491" t="str">
            <v>Mg</v>
          </cell>
          <cell r="C491">
            <v>35</v>
          </cell>
          <cell r="D491" t="str">
            <v>EPA H2O WS378-2</v>
          </cell>
          <cell r="E491" t="str">
            <v>WATER</v>
          </cell>
          <cell r="F491" t="str">
            <v>NC</v>
          </cell>
          <cell r="G491" t="str">
            <v>NC</v>
          </cell>
        </row>
        <row r="492">
          <cell r="A492" t="str">
            <v>35Mn</v>
          </cell>
          <cell r="B492" t="str">
            <v>Mn</v>
          </cell>
          <cell r="C492">
            <v>35</v>
          </cell>
          <cell r="D492" t="str">
            <v>EPA H2O WS378-2</v>
          </cell>
          <cell r="E492" t="str">
            <v>WATER</v>
          </cell>
          <cell r="F492" t="str">
            <v>NC</v>
          </cell>
          <cell r="G492" t="str">
            <v>NC</v>
          </cell>
        </row>
        <row r="493">
          <cell r="A493" t="str">
            <v>35Mo</v>
          </cell>
          <cell r="B493" t="str">
            <v>Mo</v>
          </cell>
          <cell r="C493">
            <v>35</v>
          </cell>
          <cell r="D493" t="str">
            <v>EPA H2O WS378-2</v>
          </cell>
          <cell r="E493" t="str">
            <v>WATER</v>
          </cell>
          <cell r="F493" t="str">
            <v>NC</v>
          </cell>
          <cell r="G493" t="str">
            <v>NC</v>
          </cell>
        </row>
        <row r="494">
          <cell r="A494" t="str">
            <v>35Na</v>
          </cell>
          <cell r="B494" t="str">
            <v>Na</v>
          </cell>
          <cell r="C494">
            <v>35</v>
          </cell>
          <cell r="D494" t="str">
            <v>EPA H2O WS378-2</v>
          </cell>
          <cell r="E494" t="str">
            <v>WATER</v>
          </cell>
          <cell r="F494" t="str">
            <v>NC</v>
          </cell>
          <cell r="G494" t="str">
            <v>NC</v>
          </cell>
        </row>
        <row r="495">
          <cell r="A495" t="str">
            <v>35Ni</v>
          </cell>
          <cell r="B495" t="str">
            <v>Ni</v>
          </cell>
          <cell r="C495">
            <v>35</v>
          </cell>
          <cell r="D495" t="str">
            <v>EPA H2O WS378-2</v>
          </cell>
          <cell r="E495" t="str">
            <v>WATER</v>
          </cell>
          <cell r="F495" t="str">
            <v>NC</v>
          </cell>
          <cell r="G495" t="str">
            <v>NC</v>
          </cell>
        </row>
        <row r="496">
          <cell r="A496" t="str">
            <v>35Pb</v>
          </cell>
          <cell r="B496" t="str">
            <v>Pb</v>
          </cell>
          <cell r="C496">
            <v>35</v>
          </cell>
          <cell r="D496" t="str">
            <v>EPA H2O WS378-2</v>
          </cell>
          <cell r="E496" t="str">
            <v>WATER</v>
          </cell>
          <cell r="F496">
            <v>34.3</v>
          </cell>
          <cell r="G496">
            <v>22.3</v>
          </cell>
          <cell r="H496">
            <v>28.3</v>
          </cell>
          <cell r="I496">
            <v>6</v>
          </cell>
        </row>
        <row r="497">
          <cell r="A497" t="str">
            <v>35Sb</v>
          </cell>
          <cell r="B497" t="str">
            <v>Sb</v>
          </cell>
          <cell r="C497">
            <v>35</v>
          </cell>
          <cell r="D497" t="str">
            <v>EPA H2O WS378-2</v>
          </cell>
          <cell r="E497" t="str">
            <v>WATER</v>
          </cell>
          <cell r="F497" t="str">
            <v>NC</v>
          </cell>
          <cell r="G497" t="str">
            <v>NC</v>
          </cell>
        </row>
        <row r="498">
          <cell r="A498" t="str">
            <v>35Se</v>
          </cell>
          <cell r="B498" t="str">
            <v>Se</v>
          </cell>
          <cell r="C498">
            <v>35</v>
          </cell>
          <cell r="D498" t="str">
            <v>EPA H2O WS378-2</v>
          </cell>
          <cell r="E498" t="str">
            <v>WATER</v>
          </cell>
          <cell r="F498">
            <v>7.76</v>
          </cell>
          <cell r="G498">
            <v>3.5999999999999996</v>
          </cell>
          <cell r="H498">
            <v>5.68</v>
          </cell>
          <cell r="I498">
            <v>2.08</v>
          </cell>
        </row>
        <row r="499">
          <cell r="A499" t="str">
            <v>35Sn</v>
          </cell>
          <cell r="B499" t="str">
            <v>Sn</v>
          </cell>
          <cell r="C499">
            <v>35</v>
          </cell>
          <cell r="D499" t="str">
            <v>EPA H2O WS378-2</v>
          </cell>
          <cell r="E499" t="str">
            <v>WATER</v>
          </cell>
          <cell r="F499" t="str">
            <v>NC</v>
          </cell>
          <cell r="G499" t="str">
            <v>NC</v>
          </cell>
        </row>
        <row r="500">
          <cell r="A500" t="str">
            <v>35Zn</v>
          </cell>
          <cell r="B500" t="str">
            <v>Zn</v>
          </cell>
          <cell r="C500">
            <v>35</v>
          </cell>
          <cell r="D500" t="str">
            <v>EPA H2O WS378-2</v>
          </cell>
          <cell r="E500" t="str">
            <v>WATER</v>
          </cell>
          <cell r="F500" t="str">
            <v>NC</v>
          </cell>
          <cell r="G500" t="str">
            <v>NC</v>
          </cell>
        </row>
        <row r="501">
          <cell r="A501" t="str">
            <v>36Ag</v>
          </cell>
          <cell r="B501" t="str">
            <v>Ag</v>
          </cell>
          <cell r="C501">
            <v>36</v>
          </cell>
          <cell r="D501" t="str">
            <v>FDA FLOUNDER</v>
          </cell>
          <cell r="E501" t="str">
            <v>FISH FILLET</v>
          </cell>
          <cell r="F501" t="str">
            <v>NC</v>
          </cell>
          <cell r="G501" t="str">
            <v>NC</v>
          </cell>
        </row>
        <row r="502">
          <cell r="A502" t="str">
            <v>36Al</v>
          </cell>
          <cell r="B502" t="str">
            <v>Al</v>
          </cell>
          <cell r="C502">
            <v>36</v>
          </cell>
          <cell r="D502" t="str">
            <v>FDA FLOUNDER</v>
          </cell>
          <cell r="E502" t="str">
            <v>FISH FILLET</v>
          </cell>
          <cell r="F502" t="str">
            <v>NC</v>
          </cell>
          <cell r="G502" t="str">
            <v>NC</v>
          </cell>
        </row>
        <row r="503">
          <cell r="A503" t="str">
            <v>36As</v>
          </cell>
          <cell r="B503" t="str">
            <v>As</v>
          </cell>
          <cell r="C503">
            <v>36</v>
          </cell>
          <cell r="D503" t="str">
            <v>FDA FLOUNDER</v>
          </cell>
          <cell r="E503" t="str">
            <v>FISH FILLET</v>
          </cell>
          <cell r="F503">
            <v>16</v>
          </cell>
          <cell r="G503">
            <v>14.600000000000001</v>
          </cell>
          <cell r="H503">
            <v>15.3</v>
          </cell>
          <cell r="I503">
            <v>0.7</v>
          </cell>
        </row>
        <row r="504">
          <cell r="A504" t="str">
            <v>36B</v>
          </cell>
          <cell r="B504" t="str">
            <v>B</v>
          </cell>
          <cell r="C504">
            <v>36</v>
          </cell>
          <cell r="D504" t="str">
            <v>FDA FLOUNDER</v>
          </cell>
          <cell r="E504" t="str">
            <v>FISH FILLET</v>
          </cell>
          <cell r="F504" t="str">
            <v>NC</v>
          </cell>
          <cell r="G504" t="str">
            <v>NC</v>
          </cell>
        </row>
        <row r="505">
          <cell r="A505" t="str">
            <v>36Be</v>
          </cell>
          <cell r="B505" t="str">
            <v>Be</v>
          </cell>
          <cell r="C505">
            <v>36</v>
          </cell>
          <cell r="D505" t="str">
            <v>FDA FLOUNDER</v>
          </cell>
          <cell r="E505" t="str">
            <v>FISH FILLET</v>
          </cell>
          <cell r="F505" t="str">
            <v>NC</v>
          </cell>
          <cell r="G505" t="str">
            <v>NC</v>
          </cell>
        </row>
        <row r="506">
          <cell r="A506" t="str">
            <v>36Ca</v>
          </cell>
          <cell r="B506" t="str">
            <v>Ca</v>
          </cell>
          <cell r="C506">
            <v>36</v>
          </cell>
          <cell r="D506" t="str">
            <v>FDA FLOUNDER</v>
          </cell>
          <cell r="E506" t="str">
            <v>FISH FILLET</v>
          </cell>
          <cell r="F506" t="str">
            <v>NC</v>
          </cell>
          <cell r="G506" t="str">
            <v>NC</v>
          </cell>
        </row>
        <row r="507">
          <cell r="A507" t="str">
            <v>36Cd</v>
          </cell>
          <cell r="B507" t="str">
            <v>Cd</v>
          </cell>
          <cell r="C507">
            <v>36</v>
          </cell>
          <cell r="D507" t="str">
            <v>FDA FLOUNDER</v>
          </cell>
          <cell r="E507" t="str">
            <v>FISH FILLET</v>
          </cell>
          <cell r="F507" t="str">
            <v>NC</v>
          </cell>
          <cell r="G507" t="str">
            <v>NC</v>
          </cell>
        </row>
        <row r="508">
          <cell r="A508" t="str">
            <v>36Cr</v>
          </cell>
          <cell r="B508" t="str">
            <v>Cr</v>
          </cell>
          <cell r="C508">
            <v>36</v>
          </cell>
          <cell r="D508" t="str">
            <v>FDA FLOUNDER</v>
          </cell>
          <cell r="E508" t="str">
            <v>FISH FILLET</v>
          </cell>
          <cell r="F508" t="str">
            <v>NC</v>
          </cell>
          <cell r="G508" t="str">
            <v>NC</v>
          </cell>
        </row>
        <row r="509">
          <cell r="A509" t="str">
            <v>36Cu</v>
          </cell>
          <cell r="B509" t="str">
            <v>Cu</v>
          </cell>
          <cell r="C509">
            <v>36</v>
          </cell>
          <cell r="D509" t="str">
            <v>FDA FLOUNDER</v>
          </cell>
          <cell r="E509" t="str">
            <v>FISH FILLET</v>
          </cell>
          <cell r="F509" t="str">
            <v>NC</v>
          </cell>
          <cell r="G509" t="str">
            <v>NC</v>
          </cell>
        </row>
        <row r="510">
          <cell r="A510" t="str">
            <v>36Fe</v>
          </cell>
          <cell r="B510" t="str">
            <v>Fe</v>
          </cell>
          <cell r="C510">
            <v>36</v>
          </cell>
          <cell r="D510" t="str">
            <v>FDA FLOUNDER</v>
          </cell>
          <cell r="E510" t="str">
            <v>FISH FILLET</v>
          </cell>
          <cell r="F510" t="str">
            <v>NC</v>
          </cell>
          <cell r="G510" t="str">
            <v>NC</v>
          </cell>
        </row>
        <row r="511">
          <cell r="A511" t="str">
            <v>36Hg</v>
          </cell>
          <cell r="B511" t="str">
            <v>Hg</v>
          </cell>
          <cell r="C511">
            <v>36</v>
          </cell>
          <cell r="D511" t="str">
            <v>FDA FLOUNDER</v>
          </cell>
          <cell r="E511" t="str">
            <v>FISH FILLET</v>
          </cell>
          <cell r="F511" t="str">
            <v>NC</v>
          </cell>
          <cell r="G511" t="str">
            <v>NC</v>
          </cell>
        </row>
        <row r="512">
          <cell r="A512" t="str">
            <v>36K</v>
          </cell>
          <cell r="B512" t="str">
            <v>K</v>
          </cell>
          <cell r="C512">
            <v>36</v>
          </cell>
          <cell r="D512" t="str">
            <v>FDA FLOUNDER</v>
          </cell>
          <cell r="E512" t="str">
            <v>FISH FILLET</v>
          </cell>
          <cell r="F512" t="str">
            <v>NC</v>
          </cell>
          <cell r="G512" t="str">
            <v>NC</v>
          </cell>
        </row>
        <row r="513">
          <cell r="A513" t="str">
            <v>36Mg</v>
          </cell>
          <cell r="B513" t="str">
            <v>Mg</v>
          </cell>
          <cell r="C513">
            <v>36</v>
          </cell>
          <cell r="D513" t="str">
            <v>FDA FLOUNDER</v>
          </cell>
          <cell r="E513" t="str">
            <v>FISH FILLET</v>
          </cell>
          <cell r="F513" t="str">
            <v>NC</v>
          </cell>
          <cell r="G513" t="str">
            <v>NC</v>
          </cell>
        </row>
        <row r="514">
          <cell r="A514" t="str">
            <v>36Mn</v>
          </cell>
          <cell r="B514" t="str">
            <v>Mn</v>
          </cell>
          <cell r="C514">
            <v>36</v>
          </cell>
          <cell r="D514" t="str">
            <v>FDA FLOUNDER</v>
          </cell>
          <cell r="E514" t="str">
            <v>FISH FILLET</v>
          </cell>
          <cell r="F514" t="str">
            <v>NC</v>
          </cell>
          <cell r="G514" t="str">
            <v>NC</v>
          </cell>
        </row>
        <row r="515">
          <cell r="A515" t="str">
            <v>36Mo</v>
          </cell>
          <cell r="B515" t="str">
            <v>Mo</v>
          </cell>
          <cell r="C515">
            <v>36</v>
          </cell>
          <cell r="D515" t="str">
            <v>FDA FLOUNDER</v>
          </cell>
          <cell r="E515" t="str">
            <v>FISH FILLET</v>
          </cell>
          <cell r="F515" t="str">
            <v>NC</v>
          </cell>
          <cell r="G515" t="str">
            <v>NC</v>
          </cell>
        </row>
        <row r="516">
          <cell r="A516" t="str">
            <v>36Na</v>
          </cell>
          <cell r="B516" t="str">
            <v>Na</v>
          </cell>
          <cell r="C516">
            <v>36</v>
          </cell>
          <cell r="D516" t="str">
            <v>FDA FLOUNDER</v>
          </cell>
          <cell r="E516" t="str">
            <v>FISH FILLET</v>
          </cell>
          <cell r="F516" t="str">
            <v>NC</v>
          </cell>
          <cell r="G516" t="str">
            <v>NC</v>
          </cell>
        </row>
        <row r="517">
          <cell r="A517" t="str">
            <v>36Ni</v>
          </cell>
          <cell r="B517" t="str">
            <v>Ni</v>
          </cell>
          <cell r="C517">
            <v>36</v>
          </cell>
          <cell r="D517" t="str">
            <v>FDA FLOUNDER</v>
          </cell>
          <cell r="E517" t="str">
            <v>FISH FILLET</v>
          </cell>
          <cell r="F517" t="str">
            <v>NC</v>
          </cell>
          <cell r="G517" t="str">
            <v>NC</v>
          </cell>
        </row>
        <row r="518">
          <cell r="A518" t="str">
            <v>36Pb</v>
          </cell>
          <cell r="B518" t="str">
            <v>Pb</v>
          </cell>
          <cell r="C518">
            <v>36</v>
          </cell>
          <cell r="D518" t="str">
            <v>FDA FLOUNDER</v>
          </cell>
          <cell r="E518" t="str">
            <v>FISH FILLET</v>
          </cell>
          <cell r="F518" t="str">
            <v>NC</v>
          </cell>
          <cell r="G518" t="str">
            <v>NC</v>
          </cell>
        </row>
        <row r="519">
          <cell r="A519" t="str">
            <v>36Sb</v>
          </cell>
          <cell r="B519" t="str">
            <v>Sb</v>
          </cell>
          <cell r="C519">
            <v>36</v>
          </cell>
          <cell r="D519" t="str">
            <v>FDA FLOUNDER</v>
          </cell>
          <cell r="E519" t="str">
            <v>FISH FILLET</v>
          </cell>
          <cell r="F519" t="str">
            <v>NC</v>
          </cell>
          <cell r="G519" t="str">
            <v>NC</v>
          </cell>
        </row>
        <row r="520">
          <cell r="A520" t="str">
            <v>36Se</v>
          </cell>
          <cell r="B520" t="str">
            <v>Se</v>
          </cell>
          <cell r="C520">
            <v>36</v>
          </cell>
          <cell r="D520" t="str">
            <v>FDA FLOUNDER</v>
          </cell>
          <cell r="E520" t="str">
            <v>FISH FILLET</v>
          </cell>
          <cell r="F520">
            <v>1.4</v>
          </cell>
          <cell r="G520">
            <v>1</v>
          </cell>
          <cell r="H520">
            <v>1.2</v>
          </cell>
          <cell r="I520">
            <v>0.2</v>
          </cell>
        </row>
        <row r="521">
          <cell r="A521" t="str">
            <v>36Sn</v>
          </cell>
          <cell r="B521" t="str">
            <v>Sn</v>
          </cell>
          <cell r="C521">
            <v>36</v>
          </cell>
          <cell r="D521" t="str">
            <v>FDA FLOUNDER</v>
          </cell>
          <cell r="E521" t="str">
            <v>FISH FILLET</v>
          </cell>
          <cell r="F521" t="str">
            <v>NC</v>
          </cell>
          <cell r="G521" t="str">
            <v>NC</v>
          </cell>
        </row>
        <row r="522">
          <cell r="A522" t="str">
            <v>36Zn</v>
          </cell>
          <cell r="B522" t="str">
            <v>Zn</v>
          </cell>
          <cell r="C522">
            <v>36</v>
          </cell>
          <cell r="D522" t="str">
            <v>FDA FLOUNDER</v>
          </cell>
          <cell r="E522" t="str">
            <v>FISH FILLET</v>
          </cell>
          <cell r="F522" t="str">
            <v>NC</v>
          </cell>
          <cell r="G522" t="str">
            <v>NC</v>
          </cell>
        </row>
        <row r="523">
          <cell r="A523" t="str">
            <v>37Ag</v>
          </cell>
          <cell r="B523" t="str">
            <v>Ag</v>
          </cell>
          <cell r="C523">
            <v>37</v>
          </cell>
          <cell r="D523" t="str">
            <v>FDA  HADDOCK </v>
          </cell>
          <cell r="E523" t="str">
            <v>FISH FILLET</v>
          </cell>
          <cell r="F523" t="str">
            <v>NC</v>
          </cell>
          <cell r="G523" t="str">
            <v>NC</v>
          </cell>
        </row>
        <row r="524">
          <cell r="A524" t="str">
            <v>37Al</v>
          </cell>
          <cell r="B524" t="str">
            <v>Al</v>
          </cell>
          <cell r="C524">
            <v>37</v>
          </cell>
          <cell r="D524" t="str">
            <v>FDA  HADDOCK </v>
          </cell>
          <cell r="E524" t="str">
            <v>FISH FILLET</v>
          </cell>
          <cell r="F524" t="str">
            <v>NC</v>
          </cell>
          <cell r="G524" t="str">
            <v>NC</v>
          </cell>
        </row>
        <row r="525">
          <cell r="A525" t="str">
            <v>37As</v>
          </cell>
          <cell r="B525" t="str">
            <v>As</v>
          </cell>
          <cell r="C525">
            <v>37</v>
          </cell>
          <cell r="D525" t="str">
            <v>FDA  HADDOCK </v>
          </cell>
          <cell r="E525" t="str">
            <v>FISH FILLET</v>
          </cell>
          <cell r="F525">
            <v>40</v>
          </cell>
          <cell r="G525">
            <v>34</v>
          </cell>
          <cell r="H525">
            <v>37</v>
          </cell>
          <cell r="I525">
            <v>3</v>
          </cell>
        </row>
        <row r="526">
          <cell r="A526" t="str">
            <v>37B</v>
          </cell>
          <cell r="B526" t="str">
            <v>B</v>
          </cell>
          <cell r="C526">
            <v>37</v>
          </cell>
          <cell r="D526" t="str">
            <v>FDA  HADDOCK </v>
          </cell>
          <cell r="E526" t="str">
            <v>FISH FILLET</v>
          </cell>
          <cell r="F526" t="str">
            <v>NC</v>
          </cell>
          <cell r="G526" t="str">
            <v>NC</v>
          </cell>
        </row>
        <row r="527">
          <cell r="A527" t="str">
            <v>37Be</v>
          </cell>
          <cell r="B527" t="str">
            <v>Be</v>
          </cell>
          <cell r="C527">
            <v>37</v>
          </cell>
          <cell r="D527" t="str">
            <v>FDA  HADDOCK </v>
          </cell>
          <cell r="E527" t="str">
            <v>FISH FILLET</v>
          </cell>
          <cell r="F527" t="str">
            <v>NC</v>
          </cell>
          <cell r="G527" t="str">
            <v>NC</v>
          </cell>
        </row>
        <row r="528">
          <cell r="A528" t="str">
            <v>37Ca</v>
          </cell>
          <cell r="B528" t="str">
            <v>Ca</v>
          </cell>
          <cell r="C528">
            <v>37</v>
          </cell>
          <cell r="D528" t="str">
            <v>FDA  HADDOCK </v>
          </cell>
          <cell r="E528" t="str">
            <v>FISH FILLET</v>
          </cell>
          <cell r="F528" t="str">
            <v>NC</v>
          </cell>
          <cell r="G528" t="str">
            <v>NC</v>
          </cell>
        </row>
        <row r="529">
          <cell r="A529" t="str">
            <v>37Cd</v>
          </cell>
          <cell r="B529" t="str">
            <v>Cd</v>
          </cell>
          <cell r="C529">
            <v>37</v>
          </cell>
          <cell r="D529" t="str">
            <v>FDA  HADDOCK </v>
          </cell>
          <cell r="E529" t="str">
            <v>FISH FILLET</v>
          </cell>
          <cell r="F529" t="str">
            <v>NC</v>
          </cell>
          <cell r="G529" t="str">
            <v>NC</v>
          </cell>
        </row>
        <row r="530">
          <cell r="A530" t="str">
            <v>37Cr</v>
          </cell>
          <cell r="B530" t="str">
            <v>Cr</v>
          </cell>
          <cell r="C530">
            <v>37</v>
          </cell>
          <cell r="D530" t="str">
            <v>FDA  HADDOCK </v>
          </cell>
          <cell r="E530" t="str">
            <v>FISH FILLET</v>
          </cell>
          <cell r="F530" t="str">
            <v>NC</v>
          </cell>
          <cell r="G530" t="str">
            <v>NC</v>
          </cell>
        </row>
        <row r="531">
          <cell r="A531" t="str">
            <v>37Cu</v>
          </cell>
          <cell r="B531" t="str">
            <v>Cu</v>
          </cell>
          <cell r="C531">
            <v>37</v>
          </cell>
          <cell r="D531" t="str">
            <v>FDA  HADDOCK </v>
          </cell>
          <cell r="E531" t="str">
            <v>FISH FILLET</v>
          </cell>
          <cell r="F531" t="str">
            <v>NC</v>
          </cell>
          <cell r="G531" t="str">
            <v>NC</v>
          </cell>
        </row>
        <row r="532">
          <cell r="A532" t="str">
            <v>37Fe</v>
          </cell>
          <cell r="B532" t="str">
            <v>Fe</v>
          </cell>
          <cell r="C532">
            <v>37</v>
          </cell>
          <cell r="D532" t="str">
            <v>FDA  HADDOCK </v>
          </cell>
          <cell r="E532" t="str">
            <v>FISH FILLET</v>
          </cell>
          <cell r="F532" t="str">
            <v>NC</v>
          </cell>
          <cell r="G532" t="str">
            <v>NC</v>
          </cell>
        </row>
        <row r="533">
          <cell r="A533" t="str">
            <v>37Hg</v>
          </cell>
          <cell r="B533" t="str">
            <v>Hg</v>
          </cell>
          <cell r="C533">
            <v>37</v>
          </cell>
          <cell r="D533" t="str">
            <v>FDA  HADDOCK </v>
          </cell>
          <cell r="E533" t="str">
            <v>FISH FILLET</v>
          </cell>
          <cell r="F533" t="str">
            <v>NC</v>
          </cell>
          <cell r="G533" t="str">
            <v>NC</v>
          </cell>
        </row>
        <row r="534">
          <cell r="A534" t="str">
            <v>37K</v>
          </cell>
          <cell r="B534" t="str">
            <v>K</v>
          </cell>
          <cell r="C534">
            <v>37</v>
          </cell>
          <cell r="D534" t="str">
            <v>FDA  HADDOCK </v>
          </cell>
          <cell r="E534" t="str">
            <v>FISH FILLET</v>
          </cell>
          <cell r="F534" t="str">
            <v>NC</v>
          </cell>
          <cell r="G534" t="str">
            <v>NC</v>
          </cell>
        </row>
        <row r="535">
          <cell r="A535" t="str">
            <v>37Mg</v>
          </cell>
          <cell r="B535" t="str">
            <v>Mg</v>
          </cell>
          <cell r="C535">
            <v>37</v>
          </cell>
          <cell r="D535" t="str">
            <v>FDA  HADDOCK </v>
          </cell>
          <cell r="E535" t="str">
            <v>FISH FILLET</v>
          </cell>
          <cell r="F535" t="str">
            <v>NC</v>
          </cell>
          <cell r="G535" t="str">
            <v>NC</v>
          </cell>
        </row>
        <row r="536">
          <cell r="A536" t="str">
            <v>37Mn</v>
          </cell>
          <cell r="B536" t="str">
            <v>Mn</v>
          </cell>
          <cell r="C536">
            <v>37</v>
          </cell>
          <cell r="D536" t="str">
            <v>FDA  HADDOCK </v>
          </cell>
          <cell r="E536" t="str">
            <v>FISH FILLET</v>
          </cell>
          <cell r="F536" t="str">
            <v>NC</v>
          </cell>
          <cell r="G536" t="str">
            <v>NC</v>
          </cell>
        </row>
        <row r="537">
          <cell r="A537" t="str">
            <v>37Mo</v>
          </cell>
          <cell r="B537" t="str">
            <v>Mo</v>
          </cell>
          <cell r="C537">
            <v>37</v>
          </cell>
          <cell r="D537" t="str">
            <v>FDA  HADDOCK </v>
          </cell>
          <cell r="E537" t="str">
            <v>FISH FILLET</v>
          </cell>
          <cell r="F537" t="str">
            <v>NC</v>
          </cell>
          <cell r="G537" t="str">
            <v>NC</v>
          </cell>
        </row>
        <row r="538">
          <cell r="A538" t="str">
            <v>37Na</v>
          </cell>
          <cell r="B538" t="str">
            <v>Na</v>
          </cell>
          <cell r="C538">
            <v>37</v>
          </cell>
          <cell r="D538" t="str">
            <v>FDA  HADDOCK </v>
          </cell>
          <cell r="E538" t="str">
            <v>FISH FILLET</v>
          </cell>
          <cell r="F538" t="str">
            <v>NC</v>
          </cell>
          <cell r="G538" t="str">
            <v>NC</v>
          </cell>
        </row>
        <row r="539">
          <cell r="A539" t="str">
            <v>37Ni</v>
          </cell>
          <cell r="B539" t="str">
            <v>Ni</v>
          </cell>
          <cell r="C539">
            <v>37</v>
          </cell>
          <cell r="D539" t="str">
            <v>FDA  HADDOCK </v>
          </cell>
          <cell r="E539" t="str">
            <v>FISH FILLET</v>
          </cell>
          <cell r="F539" t="str">
            <v>NC</v>
          </cell>
          <cell r="G539" t="str">
            <v>NC</v>
          </cell>
        </row>
        <row r="540">
          <cell r="A540" t="str">
            <v>37Pb</v>
          </cell>
          <cell r="B540" t="str">
            <v>Pb</v>
          </cell>
          <cell r="C540">
            <v>37</v>
          </cell>
          <cell r="D540" t="str">
            <v>FDA  HADDOCK </v>
          </cell>
          <cell r="E540" t="str">
            <v>FISH FILLET</v>
          </cell>
          <cell r="F540" t="str">
            <v>NC</v>
          </cell>
          <cell r="G540" t="str">
            <v>NC</v>
          </cell>
        </row>
        <row r="541">
          <cell r="A541" t="str">
            <v>37Sb</v>
          </cell>
          <cell r="B541" t="str">
            <v>Sb</v>
          </cell>
          <cell r="C541">
            <v>37</v>
          </cell>
          <cell r="D541" t="str">
            <v>FDA  HADDOCK </v>
          </cell>
          <cell r="E541" t="str">
            <v>FISH FILLET</v>
          </cell>
          <cell r="F541" t="str">
            <v>NC</v>
          </cell>
          <cell r="G541" t="str">
            <v>NC</v>
          </cell>
        </row>
        <row r="542">
          <cell r="A542" t="str">
            <v>37Se</v>
          </cell>
          <cell r="B542" t="str">
            <v>Se</v>
          </cell>
          <cell r="C542">
            <v>37</v>
          </cell>
          <cell r="D542" t="str">
            <v>FDA  HADDOCK </v>
          </cell>
          <cell r="E542" t="str">
            <v>FISH FILLET</v>
          </cell>
          <cell r="F542">
            <v>2</v>
          </cell>
          <cell r="G542">
            <v>1.2000000000000002</v>
          </cell>
          <cell r="H542">
            <v>1.6</v>
          </cell>
          <cell r="I542">
            <v>0.4</v>
          </cell>
        </row>
        <row r="543">
          <cell r="A543" t="str">
            <v>37Sn</v>
          </cell>
          <cell r="B543" t="str">
            <v>Sn</v>
          </cell>
          <cell r="C543">
            <v>37</v>
          </cell>
          <cell r="D543" t="str">
            <v>FDA  HADDOCK </v>
          </cell>
          <cell r="E543" t="str">
            <v>FISH FILLET</v>
          </cell>
          <cell r="F543" t="str">
            <v>NC</v>
          </cell>
          <cell r="G543" t="str">
            <v>NC</v>
          </cell>
        </row>
        <row r="544">
          <cell r="A544" t="str">
            <v>37Zn</v>
          </cell>
          <cell r="B544" t="str">
            <v>Zn</v>
          </cell>
          <cell r="C544">
            <v>37</v>
          </cell>
          <cell r="D544" t="str">
            <v>FDA  HADDOCK </v>
          </cell>
          <cell r="E544" t="str">
            <v>FISH FILLET</v>
          </cell>
          <cell r="F544" t="str">
            <v>NC</v>
          </cell>
          <cell r="G544" t="str">
            <v>NC</v>
          </cell>
        </row>
        <row r="545">
          <cell r="A545" t="str">
            <v>38Ag</v>
          </cell>
          <cell r="B545" t="str">
            <v>Ag</v>
          </cell>
          <cell r="C545">
            <v>38</v>
          </cell>
          <cell r="D545" t="str">
            <v>FDA PERCH </v>
          </cell>
          <cell r="E545" t="str">
            <v>FISH FILLET</v>
          </cell>
          <cell r="F545" t="str">
            <v>NC</v>
          </cell>
          <cell r="G545" t="str">
            <v>NC</v>
          </cell>
        </row>
        <row r="546">
          <cell r="A546" t="str">
            <v>38Al</v>
          </cell>
          <cell r="B546" t="str">
            <v>Al</v>
          </cell>
          <cell r="C546">
            <v>38</v>
          </cell>
          <cell r="D546" t="str">
            <v>FDA PERCH </v>
          </cell>
          <cell r="E546" t="str">
            <v>FISH FILLET</v>
          </cell>
          <cell r="F546" t="str">
            <v>NC</v>
          </cell>
          <cell r="G546" t="str">
            <v>NC</v>
          </cell>
        </row>
        <row r="547">
          <cell r="A547" t="str">
            <v>38As</v>
          </cell>
          <cell r="B547" t="str">
            <v>As</v>
          </cell>
          <cell r="C547">
            <v>38</v>
          </cell>
          <cell r="D547" t="str">
            <v>FDA PERCH </v>
          </cell>
          <cell r="E547" t="str">
            <v>FISH FILLET</v>
          </cell>
          <cell r="F547">
            <v>7.9</v>
          </cell>
          <cell r="G547">
            <v>7.1</v>
          </cell>
          <cell r="H547">
            <v>7.5</v>
          </cell>
          <cell r="I547">
            <v>0.4</v>
          </cell>
        </row>
        <row r="548">
          <cell r="A548" t="str">
            <v>38B</v>
          </cell>
          <cell r="B548" t="str">
            <v>B</v>
          </cell>
          <cell r="C548">
            <v>38</v>
          </cell>
          <cell r="D548" t="str">
            <v>FDA PERCH </v>
          </cell>
          <cell r="E548" t="str">
            <v>FISH FILLET</v>
          </cell>
          <cell r="F548" t="str">
            <v>NC</v>
          </cell>
          <cell r="G548" t="str">
            <v>NC</v>
          </cell>
        </row>
        <row r="549">
          <cell r="A549" t="str">
            <v>38Be</v>
          </cell>
          <cell r="B549" t="str">
            <v>Be</v>
          </cell>
          <cell r="C549">
            <v>38</v>
          </cell>
          <cell r="D549" t="str">
            <v>FDA PERCH </v>
          </cell>
          <cell r="E549" t="str">
            <v>FISH FILLET</v>
          </cell>
          <cell r="F549" t="str">
            <v>NC</v>
          </cell>
          <cell r="G549" t="str">
            <v>NC</v>
          </cell>
        </row>
        <row r="550">
          <cell r="A550" t="str">
            <v>38Ca</v>
          </cell>
          <cell r="B550" t="str">
            <v>Ca</v>
          </cell>
          <cell r="C550">
            <v>38</v>
          </cell>
          <cell r="D550" t="str">
            <v>FDA PERCH </v>
          </cell>
          <cell r="E550" t="str">
            <v>FISH FILLET</v>
          </cell>
          <cell r="F550" t="str">
            <v>NC</v>
          </cell>
          <cell r="G550" t="str">
            <v>NC</v>
          </cell>
        </row>
        <row r="551">
          <cell r="A551" t="str">
            <v>38Cd</v>
          </cell>
          <cell r="B551" t="str">
            <v>Cd</v>
          </cell>
          <cell r="C551">
            <v>38</v>
          </cell>
          <cell r="D551" t="str">
            <v>FDA PERCH </v>
          </cell>
          <cell r="E551" t="str">
            <v>FISH FILLET</v>
          </cell>
          <cell r="F551" t="str">
            <v>NC</v>
          </cell>
          <cell r="G551" t="str">
            <v>NC</v>
          </cell>
        </row>
        <row r="552">
          <cell r="A552" t="str">
            <v>38Cr</v>
          </cell>
          <cell r="B552" t="str">
            <v>Cr</v>
          </cell>
          <cell r="C552">
            <v>38</v>
          </cell>
          <cell r="D552" t="str">
            <v>FDA PERCH </v>
          </cell>
          <cell r="E552" t="str">
            <v>FISH FILLET</v>
          </cell>
          <cell r="F552" t="str">
            <v>NC</v>
          </cell>
          <cell r="G552" t="str">
            <v>NC</v>
          </cell>
        </row>
        <row r="553">
          <cell r="A553" t="str">
            <v>38Cu</v>
          </cell>
          <cell r="B553" t="str">
            <v>Cu</v>
          </cell>
          <cell r="C553">
            <v>38</v>
          </cell>
          <cell r="D553" t="str">
            <v>FDA PERCH </v>
          </cell>
          <cell r="E553" t="str">
            <v>FISH FILLET</v>
          </cell>
          <cell r="F553" t="str">
            <v>NC</v>
          </cell>
          <cell r="G553" t="str">
            <v>NC</v>
          </cell>
        </row>
        <row r="554">
          <cell r="A554" t="str">
            <v>38Fe</v>
          </cell>
          <cell r="B554" t="str">
            <v>Fe</v>
          </cell>
          <cell r="C554">
            <v>38</v>
          </cell>
          <cell r="D554" t="str">
            <v>FDA PERCH </v>
          </cell>
          <cell r="E554" t="str">
            <v>FISH FILLET</v>
          </cell>
          <cell r="F554" t="str">
            <v>NC</v>
          </cell>
          <cell r="G554" t="str">
            <v>NC</v>
          </cell>
        </row>
        <row r="555">
          <cell r="A555" t="str">
            <v>38Hg</v>
          </cell>
          <cell r="B555" t="str">
            <v>Hg</v>
          </cell>
          <cell r="C555">
            <v>38</v>
          </cell>
          <cell r="D555" t="str">
            <v>FDA PERCH </v>
          </cell>
          <cell r="E555" t="str">
            <v>FISH FILLET</v>
          </cell>
          <cell r="F555" t="str">
            <v>NC</v>
          </cell>
          <cell r="G555" t="str">
            <v>NC</v>
          </cell>
        </row>
        <row r="556">
          <cell r="A556" t="str">
            <v>38K</v>
          </cell>
          <cell r="B556" t="str">
            <v>K</v>
          </cell>
          <cell r="C556">
            <v>38</v>
          </cell>
          <cell r="D556" t="str">
            <v>FDA PERCH </v>
          </cell>
          <cell r="E556" t="str">
            <v>FISH FILLET</v>
          </cell>
          <cell r="F556" t="str">
            <v>NC</v>
          </cell>
          <cell r="G556" t="str">
            <v>NC</v>
          </cell>
        </row>
        <row r="557">
          <cell r="A557" t="str">
            <v>38Mg</v>
          </cell>
          <cell r="B557" t="str">
            <v>Mg</v>
          </cell>
          <cell r="C557">
            <v>38</v>
          </cell>
          <cell r="D557" t="str">
            <v>FDA PERCH </v>
          </cell>
          <cell r="E557" t="str">
            <v>FISH FILLET</v>
          </cell>
          <cell r="F557" t="str">
            <v>NC</v>
          </cell>
          <cell r="G557" t="str">
            <v>NC</v>
          </cell>
        </row>
        <row r="558">
          <cell r="A558" t="str">
            <v>38Mn</v>
          </cell>
          <cell r="B558" t="str">
            <v>Mn</v>
          </cell>
          <cell r="C558">
            <v>38</v>
          </cell>
          <cell r="D558" t="str">
            <v>FDA PERCH </v>
          </cell>
          <cell r="E558" t="str">
            <v>FISH FILLET</v>
          </cell>
          <cell r="F558" t="str">
            <v>NC</v>
          </cell>
          <cell r="G558" t="str">
            <v>NC</v>
          </cell>
        </row>
        <row r="559">
          <cell r="A559" t="str">
            <v>38Mo</v>
          </cell>
          <cell r="B559" t="str">
            <v>Mo</v>
          </cell>
          <cell r="C559">
            <v>38</v>
          </cell>
          <cell r="D559" t="str">
            <v>FDA PERCH </v>
          </cell>
          <cell r="E559" t="str">
            <v>FISH FILLET</v>
          </cell>
          <cell r="F559" t="str">
            <v>NC</v>
          </cell>
          <cell r="G559" t="str">
            <v>NC</v>
          </cell>
        </row>
        <row r="560">
          <cell r="A560" t="str">
            <v>38Na</v>
          </cell>
          <cell r="B560" t="str">
            <v>Na</v>
          </cell>
          <cell r="C560">
            <v>38</v>
          </cell>
          <cell r="D560" t="str">
            <v>FDA PERCH </v>
          </cell>
          <cell r="E560" t="str">
            <v>FISH FILLET</v>
          </cell>
          <cell r="F560" t="str">
            <v>NC</v>
          </cell>
          <cell r="G560" t="str">
            <v>NC</v>
          </cell>
        </row>
        <row r="561">
          <cell r="A561" t="str">
            <v>38Ni</v>
          </cell>
          <cell r="B561" t="str">
            <v>Ni</v>
          </cell>
          <cell r="C561">
            <v>38</v>
          </cell>
          <cell r="D561" t="str">
            <v>FDA PERCH </v>
          </cell>
          <cell r="E561" t="str">
            <v>FISH FILLET</v>
          </cell>
          <cell r="F561" t="str">
            <v>NC</v>
          </cell>
          <cell r="G561" t="str">
            <v>NC</v>
          </cell>
        </row>
        <row r="562">
          <cell r="A562" t="str">
            <v>38Pb</v>
          </cell>
          <cell r="B562" t="str">
            <v>Pb</v>
          </cell>
          <cell r="C562">
            <v>38</v>
          </cell>
          <cell r="D562" t="str">
            <v>FDA PERCH </v>
          </cell>
          <cell r="E562" t="str">
            <v>FISH FILLET</v>
          </cell>
          <cell r="F562" t="str">
            <v>NC</v>
          </cell>
          <cell r="G562" t="str">
            <v>NC</v>
          </cell>
        </row>
        <row r="563">
          <cell r="A563" t="str">
            <v>38Sb</v>
          </cell>
          <cell r="B563" t="str">
            <v>Sb</v>
          </cell>
          <cell r="C563">
            <v>38</v>
          </cell>
          <cell r="D563" t="str">
            <v>FDA PERCH </v>
          </cell>
          <cell r="E563" t="str">
            <v>FISH FILLET</v>
          </cell>
          <cell r="F563" t="str">
            <v>NC</v>
          </cell>
          <cell r="G563" t="str">
            <v>NC</v>
          </cell>
        </row>
        <row r="564">
          <cell r="A564" t="str">
            <v>38Se</v>
          </cell>
          <cell r="B564" t="str">
            <v>Se</v>
          </cell>
          <cell r="C564">
            <v>38</v>
          </cell>
          <cell r="D564" t="str">
            <v>FDA PERCH </v>
          </cell>
          <cell r="E564" t="str">
            <v>FISH FILLET</v>
          </cell>
          <cell r="F564">
            <v>2.9</v>
          </cell>
          <cell r="G564">
            <v>2.3000000000000003</v>
          </cell>
          <cell r="H564">
            <v>2.6</v>
          </cell>
          <cell r="I564">
            <v>0.3</v>
          </cell>
        </row>
        <row r="565">
          <cell r="A565" t="str">
            <v>38Sn</v>
          </cell>
          <cell r="B565" t="str">
            <v>Sn</v>
          </cell>
          <cell r="C565">
            <v>38</v>
          </cell>
          <cell r="D565" t="str">
            <v>FDA PERCH </v>
          </cell>
          <cell r="E565" t="str">
            <v>FISH FILLET</v>
          </cell>
          <cell r="F565" t="str">
            <v>NC</v>
          </cell>
          <cell r="G565" t="str">
            <v>NC</v>
          </cell>
        </row>
        <row r="566">
          <cell r="A566" t="str">
            <v>38Zn</v>
          </cell>
          <cell r="B566" t="str">
            <v>Zn</v>
          </cell>
          <cell r="C566">
            <v>38</v>
          </cell>
          <cell r="D566" t="str">
            <v>FDA PERCH </v>
          </cell>
          <cell r="E566" t="str">
            <v>FISH FILLET</v>
          </cell>
          <cell r="F566" t="str">
            <v>NC</v>
          </cell>
          <cell r="G566" t="str">
            <v>NC</v>
          </cell>
        </row>
        <row r="567">
          <cell r="A567" t="str">
            <v>39Ag</v>
          </cell>
          <cell r="B567" t="str">
            <v>Ag</v>
          </cell>
          <cell r="C567">
            <v>39</v>
          </cell>
          <cell r="D567" t="str">
            <v>TEG-50-B</v>
          </cell>
          <cell r="E567" t="str">
            <v>GELATIN</v>
          </cell>
          <cell r="F567" t="str">
            <v>NC</v>
          </cell>
          <cell r="G567" t="str">
            <v>NC</v>
          </cell>
        </row>
        <row r="568">
          <cell r="A568" t="str">
            <v>39Al</v>
          </cell>
          <cell r="B568" t="str">
            <v>Al</v>
          </cell>
          <cell r="C568">
            <v>39</v>
          </cell>
          <cell r="D568" t="str">
            <v>TEG-50-B</v>
          </cell>
          <cell r="E568" t="str">
            <v>GELATIN</v>
          </cell>
          <cell r="F568">
            <v>66</v>
          </cell>
          <cell r="G568">
            <v>54</v>
          </cell>
          <cell r="H568">
            <v>60</v>
          </cell>
          <cell r="I568">
            <v>6</v>
          </cell>
        </row>
        <row r="569">
          <cell r="A569" t="str">
            <v>39As</v>
          </cell>
          <cell r="B569" t="str">
            <v>As</v>
          </cell>
          <cell r="C569">
            <v>39</v>
          </cell>
          <cell r="D569" t="str">
            <v>TEG-50-B</v>
          </cell>
          <cell r="E569" t="str">
            <v>GELATIN</v>
          </cell>
          <cell r="F569">
            <v>131</v>
          </cell>
          <cell r="G569">
            <v>99</v>
          </cell>
          <cell r="H569">
            <v>115</v>
          </cell>
          <cell r="I569">
            <v>16</v>
          </cell>
        </row>
        <row r="570">
          <cell r="A570" t="str">
            <v>39B</v>
          </cell>
          <cell r="B570" t="str">
            <v>B</v>
          </cell>
          <cell r="C570">
            <v>39</v>
          </cell>
          <cell r="D570" t="str">
            <v>TEG-50-B</v>
          </cell>
          <cell r="E570" t="str">
            <v>GELATIN</v>
          </cell>
          <cell r="F570" t="str">
            <v>NC</v>
          </cell>
          <cell r="G570" t="str">
            <v>NC</v>
          </cell>
        </row>
        <row r="571">
          <cell r="A571" t="str">
            <v>39Ba</v>
          </cell>
          <cell r="B571" t="str">
            <v>Ba</v>
          </cell>
          <cell r="C571">
            <v>39</v>
          </cell>
          <cell r="D571" t="str">
            <v>TEG-50-B</v>
          </cell>
          <cell r="E571" t="str">
            <v>GELATIN</v>
          </cell>
          <cell r="F571">
            <v>56</v>
          </cell>
          <cell r="G571">
            <v>44</v>
          </cell>
          <cell r="H571">
            <v>50</v>
          </cell>
          <cell r="I571">
            <v>6</v>
          </cell>
        </row>
        <row r="572">
          <cell r="A572" t="str">
            <v>39Be</v>
          </cell>
          <cell r="B572" t="str">
            <v>Be</v>
          </cell>
          <cell r="C572">
            <v>39</v>
          </cell>
          <cell r="D572" t="str">
            <v>TEG-50-B</v>
          </cell>
          <cell r="E572" t="str">
            <v>GELATIN</v>
          </cell>
          <cell r="F572" t="str">
            <v>NC</v>
          </cell>
          <cell r="G572" t="str">
            <v>NC</v>
          </cell>
        </row>
        <row r="573">
          <cell r="A573" t="str">
            <v>39Bi</v>
          </cell>
          <cell r="B573" t="str">
            <v>Bi</v>
          </cell>
          <cell r="C573">
            <v>39</v>
          </cell>
          <cell r="D573" t="str">
            <v>TEG-50-B</v>
          </cell>
          <cell r="E573" t="str">
            <v>GELATIN</v>
          </cell>
          <cell r="F573">
            <v>53</v>
          </cell>
          <cell r="G573">
            <v>45</v>
          </cell>
          <cell r="H573">
            <v>49</v>
          </cell>
          <cell r="I573">
            <v>4</v>
          </cell>
        </row>
        <row r="574">
          <cell r="A574" t="str">
            <v>39Ca</v>
          </cell>
          <cell r="B574" t="str">
            <v>Ca</v>
          </cell>
          <cell r="C574">
            <v>39</v>
          </cell>
          <cell r="D574" t="str">
            <v>TEG-50-B</v>
          </cell>
          <cell r="E574" t="str">
            <v>GELATIN</v>
          </cell>
          <cell r="F574">
            <v>2145</v>
          </cell>
          <cell r="G574">
            <v>1905</v>
          </cell>
          <cell r="H574">
            <v>2025</v>
          </cell>
          <cell r="I574">
            <v>120</v>
          </cell>
        </row>
        <row r="575">
          <cell r="A575" t="str">
            <v>39Cd</v>
          </cell>
          <cell r="B575" t="str">
            <v>Cd</v>
          </cell>
          <cell r="C575">
            <v>39</v>
          </cell>
          <cell r="D575" t="str">
            <v>TEG-50-B</v>
          </cell>
          <cell r="E575" t="str">
            <v>GELATIN</v>
          </cell>
          <cell r="F575">
            <v>49</v>
          </cell>
          <cell r="G575">
            <v>41</v>
          </cell>
          <cell r="H575">
            <v>45</v>
          </cell>
          <cell r="I575">
            <v>4</v>
          </cell>
        </row>
        <row r="576">
          <cell r="A576" t="str">
            <v>39Co</v>
          </cell>
          <cell r="B576" t="str">
            <v>Co</v>
          </cell>
          <cell r="C576">
            <v>39</v>
          </cell>
          <cell r="D576" t="str">
            <v>TEG-50-B</v>
          </cell>
          <cell r="E576" t="str">
            <v>GELATIN</v>
          </cell>
          <cell r="F576">
            <v>48</v>
          </cell>
          <cell r="G576">
            <v>44</v>
          </cell>
          <cell r="H576">
            <v>46</v>
          </cell>
          <cell r="I576">
            <v>2</v>
          </cell>
        </row>
        <row r="577">
          <cell r="A577" t="str">
            <v>39Cr</v>
          </cell>
          <cell r="B577" t="str">
            <v>Cr</v>
          </cell>
          <cell r="C577">
            <v>39</v>
          </cell>
          <cell r="D577" t="str">
            <v>TEG-50-B</v>
          </cell>
          <cell r="E577" t="str">
            <v>GELATIN</v>
          </cell>
          <cell r="F577">
            <v>49</v>
          </cell>
          <cell r="G577">
            <v>45</v>
          </cell>
          <cell r="H577">
            <v>47</v>
          </cell>
          <cell r="I577">
            <v>2</v>
          </cell>
        </row>
        <row r="578">
          <cell r="A578" t="str">
            <v>39Cu</v>
          </cell>
          <cell r="B578" t="str">
            <v>Cu</v>
          </cell>
          <cell r="C578">
            <v>39</v>
          </cell>
          <cell r="D578" t="str">
            <v>TEG-50-B</v>
          </cell>
          <cell r="E578" t="str">
            <v>GELATIN</v>
          </cell>
          <cell r="F578">
            <v>55</v>
          </cell>
          <cell r="G578">
            <v>47</v>
          </cell>
          <cell r="H578">
            <v>51</v>
          </cell>
          <cell r="I578">
            <v>4</v>
          </cell>
        </row>
        <row r="579">
          <cell r="A579" t="str">
            <v>39Fe</v>
          </cell>
          <cell r="B579" t="str">
            <v>Fe</v>
          </cell>
          <cell r="C579">
            <v>39</v>
          </cell>
          <cell r="D579" t="str">
            <v>TEG-50-B</v>
          </cell>
          <cell r="E579" t="str">
            <v>GELATIN</v>
          </cell>
          <cell r="F579" t="str">
            <v>NC</v>
          </cell>
          <cell r="G579" t="str">
            <v>NC</v>
          </cell>
        </row>
        <row r="580">
          <cell r="A580" t="str">
            <v>39Hg</v>
          </cell>
          <cell r="B580" t="str">
            <v>Hg</v>
          </cell>
          <cell r="C580">
            <v>39</v>
          </cell>
          <cell r="D580" t="str">
            <v>TEG-50-B</v>
          </cell>
          <cell r="E580" t="str">
            <v>GELATIN</v>
          </cell>
          <cell r="F580">
            <v>61</v>
          </cell>
          <cell r="G580">
            <v>49</v>
          </cell>
          <cell r="H580">
            <v>55</v>
          </cell>
          <cell r="I580">
            <v>6</v>
          </cell>
        </row>
        <row r="581">
          <cell r="A581" t="str">
            <v>39K</v>
          </cell>
          <cell r="B581" t="str">
            <v>K</v>
          </cell>
          <cell r="C581">
            <v>39</v>
          </cell>
          <cell r="D581" t="str">
            <v>TEG-50-B</v>
          </cell>
          <cell r="E581" t="str">
            <v>GELATIN</v>
          </cell>
          <cell r="F581" t="str">
            <v>NC</v>
          </cell>
          <cell r="G581" t="str">
            <v>NC</v>
          </cell>
        </row>
        <row r="582">
          <cell r="A582" t="str">
            <v>39Mg</v>
          </cell>
          <cell r="B582" t="str">
            <v>Mg</v>
          </cell>
          <cell r="C582">
            <v>39</v>
          </cell>
          <cell r="D582" t="str">
            <v>TEG-50-B</v>
          </cell>
          <cell r="E582" t="str">
            <v>GELATIN</v>
          </cell>
          <cell r="F582">
            <v>270</v>
          </cell>
          <cell r="G582">
            <v>242</v>
          </cell>
          <cell r="H582">
            <v>256</v>
          </cell>
          <cell r="I582">
            <v>14</v>
          </cell>
        </row>
        <row r="583">
          <cell r="A583" t="str">
            <v>39Mn</v>
          </cell>
          <cell r="B583" t="str">
            <v>Mn</v>
          </cell>
          <cell r="C583">
            <v>39</v>
          </cell>
          <cell r="D583" t="str">
            <v>TEG-50-B</v>
          </cell>
          <cell r="E583" t="str">
            <v>GELATIN</v>
          </cell>
          <cell r="F583">
            <v>50</v>
          </cell>
          <cell r="G583">
            <v>46</v>
          </cell>
          <cell r="H583">
            <v>48</v>
          </cell>
          <cell r="I583">
            <v>2</v>
          </cell>
        </row>
        <row r="584">
          <cell r="A584" t="str">
            <v>39Mo</v>
          </cell>
          <cell r="B584" t="str">
            <v>Mo</v>
          </cell>
          <cell r="C584">
            <v>39</v>
          </cell>
          <cell r="D584" t="str">
            <v>TEG-50-B</v>
          </cell>
          <cell r="E584" t="str">
            <v>GELATIN</v>
          </cell>
          <cell r="F584" t="str">
            <v>NC</v>
          </cell>
          <cell r="G584" t="str">
            <v>NC</v>
          </cell>
        </row>
        <row r="585">
          <cell r="A585" t="str">
            <v>39Na</v>
          </cell>
          <cell r="B585" t="str">
            <v>Na</v>
          </cell>
          <cell r="C585">
            <v>39</v>
          </cell>
          <cell r="D585" t="str">
            <v>TEG-50-B</v>
          </cell>
          <cell r="E585" t="str">
            <v>GELATIN</v>
          </cell>
          <cell r="F585">
            <v>505</v>
          </cell>
          <cell r="G585">
            <v>289</v>
          </cell>
          <cell r="H585">
            <v>397</v>
          </cell>
          <cell r="I585">
            <v>108</v>
          </cell>
        </row>
        <row r="586">
          <cell r="A586" t="str">
            <v>39Ni</v>
          </cell>
          <cell r="B586" t="str">
            <v>Ni</v>
          </cell>
          <cell r="C586">
            <v>39</v>
          </cell>
          <cell r="D586" t="str">
            <v>TEG-50-B</v>
          </cell>
          <cell r="E586" t="str">
            <v>GELATIN</v>
          </cell>
          <cell r="F586">
            <v>56</v>
          </cell>
          <cell r="G586">
            <v>48</v>
          </cell>
          <cell r="H586">
            <v>52</v>
          </cell>
          <cell r="I586">
            <v>4</v>
          </cell>
        </row>
        <row r="587">
          <cell r="A587" t="str">
            <v>39Pb</v>
          </cell>
          <cell r="B587" t="str">
            <v>Pb</v>
          </cell>
          <cell r="C587">
            <v>39</v>
          </cell>
          <cell r="D587" t="str">
            <v>TEG-50-B</v>
          </cell>
          <cell r="E587" t="str">
            <v>GELATIN</v>
          </cell>
          <cell r="F587">
            <v>61</v>
          </cell>
          <cell r="G587">
            <v>57</v>
          </cell>
          <cell r="H587">
            <v>59</v>
          </cell>
          <cell r="I587">
            <v>2</v>
          </cell>
        </row>
        <row r="588">
          <cell r="A588" t="str">
            <v>39Sb</v>
          </cell>
          <cell r="B588" t="str">
            <v>Sb</v>
          </cell>
          <cell r="C588">
            <v>39</v>
          </cell>
          <cell r="D588" t="str">
            <v>TEG-50-B</v>
          </cell>
          <cell r="E588" t="str">
            <v>GELATIN</v>
          </cell>
          <cell r="F588">
            <v>61</v>
          </cell>
          <cell r="G588">
            <v>53</v>
          </cell>
          <cell r="H588">
            <v>57</v>
          </cell>
          <cell r="I588">
            <v>4</v>
          </cell>
        </row>
        <row r="589">
          <cell r="A589" t="str">
            <v>39Se</v>
          </cell>
          <cell r="B589" t="str">
            <v>Se</v>
          </cell>
          <cell r="C589">
            <v>39</v>
          </cell>
          <cell r="D589" t="str">
            <v>TEG-50-B</v>
          </cell>
          <cell r="E589" t="str">
            <v>GELATIN</v>
          </cell>
          <cell r="F589">
            <v>45</v>
          </cell>
          <cell r="G589">
            <v>33</v>
          </cell>
          <cell r="H589">
            <v>39</v>
          </cell>
          <cell r="I589">
            <v>6</v>
          </cell>
        </row>
        <row r="590">
          <cell r="A590" t="str">
            <v>39Sn</v>
          </cell>
          <cell r="B590" t="str">
            <v>Sn</v>
          </cell>
          <cell r="C590">
            <v>39</v>
          </cell>
          <cell r="D590" t="str">
            <v>TEG-50-B</v>
          </cell>
          <cell r="E590" t="str">
            <v>GELATIN</v>
          </cell>
          <cell r="F590" t="str">
            <v>NC</v>
          </cell>
          <cell r="G590" t="str">
            <v>NC</v>
          </cell>
        </row>
        <row r="591">
          <cell r="A591" t="str">
            <v>39Te</v>
          </cell>
          <cell r="B591" t="str">
            <v>Te</v>
          </cell>
          <cell r="C591">
            <v>39</v>
          </cell>
          <cell r="D591" t="str">
            <v>TEG-50-B</v>
          </cell>
          <cell r="E591" t="str">
            <v>GELATIN</v>
          </cell>
          <cell r="F591">
            <v>49</v>
          </cell>
          <cell r="G591">
            <v>41</v>
          </cell>
          <cell r="H591">
            <v>45</v>
          </cell>
          <cell r="I591">
            <v>4</v>
          </cell>
        </row>
        <row r="592">
          <cell r="A592" t="str">
            <v>39Tl</v>
          </cell>
          <cell r="B592" t="str">
            <v>Tl</v>
          </cell>
          <cell r="C592">
            <v>39</v>
          </cell>
          <cell r="D592" t="str">
            <v>TEG-50-B</v>
          </cell>
          <cell r="E592" t="str">
            <v>GELATIN</v>
          </cell>
          <cell r="F592">
            <v>50</v>
          </cell>
          <cell r="G592">
            <v>42</v>
          </cell>
          <cell r="H592">
            <v>46</v>
          </cell>
          <cell r="I592">
            <v>4</v>
          </cell>
        </row>
        <row r="593">
          <cell r="A593" t="str">
            <v>39Zn</v>
          </cell>
          <cell r="B593" t="str">
            <v>Zn</v>
          </cell>
          <cell r="C593">
            <v>39</v>
          </cell>
          <cell r="D593" t="str">
            <v>TEG-50-B</v>
          </cell>
          <cell r="E593" t="str">
            <v>GELATIN</v>
          </cell>
          <cell r="F593">
            <v>55</v>
          </cell>
          <cell r="G593">
            <v>51</v>
          </cell>
          <cell r="H593">
            <v>53</v>
          </cell>
          <cell r="I593">
            <v>2</v>
          </cell>
        </row>
        <row r="594">
          <cell r="A594" t="str">
            <v>40Ag</v>
          </cell>
          <cell r="B594" t="str">
            <v>Ag</v>
          </cell>
          <cell r="C594">
            <v>40</v>
          </cell>
          <cell r="D594" t="str">
            <v>TEG-50-C</v>
          </cell>
          <cell r="E594" t="str">
            <v>GELATIN</v>
          </cell>
          <cell r="F594">
            <v>70</v>
          </cell>
          <cell r="G594">
            <v>42</v>
          </cell>
          <cell r="H594">
            <v>56</v>
          </cell>
          <cell r="I594">
            <v>14</v>
          </cell>
        </row>
        <row r="595">
          <cell r="A595" t="str">
            <v>40Al</v>
          </cell>
          <cell r="B595" t="str">
            <v>Al</v>
          </cell>
          <cell r="C595">
            <v>40</v>
          </cell>
          <cell r="D595" t="str">
            <v>TEG-50-C</v>
          </cell>
          <cell r="E595" t="str">
            <v>GELATIN</v>
          </cell>
          <cell r="F595" t="str">
            <v>NC</v>
          </cell>
          <cell r="G595" t="str">
            <v>NC</v>
          </cell>
        </row>
        <row r="596">
          <cell r="A596" t="str">
            <v>40As</v>
          </cell>
          <cell r="B596" t="str">
            <v>As</v>
          </cell>
          <cell r="C596">
            <v>40</v>
          </cell>
          <cell r="D596" t="str">
            <v>TEG-50-C</v>
          </cell>
          <cell r="E596" t="str">
            <v>GELATIN</v>
          </cell>
          <cell r="F596" t="str">
            <v>NC</v>
          </cell>
          <cell r="G596" t="str">
            <v>NC</v>
          </cell>
        </row>
        <row r="597">
          <cell r="A597" t="str">
            <v>40B</v>
          </cell>
          <cell r="B597" t="str">
            <v>B</v>
          </cell>
          <cell r="C597">
            <v>40</v>
          </cell>
          <cell r="D597" t="str">
            <v>TEG-50-C</v>
          </cell>
          <cell r="E597" t="str">
            <v>GELATIN</v>
          </cell>
          <cell r="F597">
            <v>53</v>
          </cell>
          <cell r="G597">
            <v>49</v>
          </cell>
          <cell r="H597">
            <v>51</v>
          </cell>
          <cell r="I597">
            <v>2</v>
          </cell>
        </row>
        <row r="598">
          <cell r="A598" t="str">
            <v>40Ba</v>
          </cell>
          <cell r="B598" t="str">
            <v>Ba</v>
          </cell>
          <cell r="C598">
            <v>40</v>
          </cell>
          <cell r="D598" t="str">
            <v>TEG-50-C</v>
          </cell>
          <cell r="E598" t="str">
            <v>GELATIN</v>
          </cell>
          <cell r="F598">
            <v>50</v>
          </cell>
          <cell r="G598">
            <v>38</v>
          </cell>
          <cell r="H598">
            <v>44</v>
          </cell>
          <cell r="I598">
            <v>6</v>
          </cell>
        </row>
        <row r="599">
          <cell r="A599" t="str">
            <v>40Be</v>
          </cell>
          <cell r="B599" t="str">
            <v>Be</v>
          </cell>
          <cell r="C599">
            <v>40</v>
          </cell>
          <cell r="D599" t="str">
            <v>TEG-50-C</v>
          </cell>
          <cell r="E599" t="str">
            <v>GELATIN</v>
          </cell>
          <cell r="F599">
            <v>44</v>
          </cell>
          <cell r="G599">
            <v>40</v>
          </cell>
          <cell r="H599">
            <v>42</v>
          </cell>
          <cell r="I599">
            <v>2</v>
          </cell>
        </row>
        <row r="600">
          <cell r="A600" t="str">
            <v>40Bi</v>
          </cell>
          <cell r="B600" t="str">
            <v>Bi</v>
          </cell>
          <cell r="C600">
            <v>40</v>
          </cell>
          <cell r="D600" t="str">
            <v>TEG-50-C</v>
          </cell>
          <cell r="E600" t="str">
            <v>GELATIN</v>
          </cell>
          <cell r="F600">
            <v>45</v>
          </cell>
          <cell r="G600">
            <v>41</v>
          </cell>
          <cell r="H600">
            <v>43</v>
          </cell>
          <cell r="I600">
            <v>2</v>
          </cell>
        </row>
        <row r="601">
          <cell r="A601" t="str">
            <v>40Ca</v>
          </cell>
          <cell r="B601" t="str">
            <v>Ca</v>
          </cell>
          <cell r="C601">
            <v>40</v>
          </cell>
          <cell r="D601" t="str">
            <v>TEG-50-C</v>
          </cell>
          <cell r="E601" t="str">
            <v>GELATIN</v>
          </cell>
          <cell r="F601">
            <v>676</v>
          </cell>
          <cell r="G601">
            <v>464</v>
          </cell>
          <cell r="H601">
            <v>570</v>
          </cell>
          <cell r="I601">
            <v>106</v>
          </cell>
        </row>
        <row r="602">
          <cell r="A602" t="str">
            <v>40Cd</v>
          </cell>
          <cell r="B602" t="str">
            <v>Cd</v>
          </cell>
          <cell r="C602">
            <v>40</v>
          </cell>
          <cell r="D602" t="str">
            <v>TEG-50-C</v>
          </cell>
          <cell r="E602" t="str">
            <v>GELATIN</v>
          </cell>
          <cell r="F602" t="str">
            <v>NC</v>
          </cell>
          <cell r="G602" t="str">
            <v>NC</v>
          </cell>
        </row>
        <row r="603">
          <cell r="A603" t="str">
            <v>40Cr</v>
          </cell>
          <cell r="B603" t="str">
            <v>Cr</v>
          </cell>
          <cell r="C603">
            <v>40</v>
          </cell>
          <cell r="D603" t="str">
            <v>TEG-50-C</v>
          </cell>
          <cell r="E603" t="str">
            <v>GELATIN</v>
          </cell>
          <cell r="F603">
            <v>51</v>
          </cell>
          <cell r="G603">
            <v>43</v>
          </cell>
          <cell r="H603">
            <v>47</v>
          </cell>
          <cell r="I603">
            <v>4</v>
          </cell>
        </row>
        <row r="604">
          <cell r="A604" t="str">
            <v>40Cu</v>
          </cell>
          <cell r="B604" t="str">
            <v>Cu</v>
          </cell>
          <cell r="C604">
            <v>40</v>
          </cell>
          <cell r="D604" t="str">
            <v>TEG-50-C</v>
          </cell>
          <cell r="E604" t="str">
            <v>GELATIN</v>
          </cell>
          <cell r="F604">
            <v>53</v>
          </cell>
          <cell r="G604">
            <v>45</v>
          </cell>
          <cell r="H604">
            <v>49</v>
          </cell>
          <cell r="I604">
            <v>4</v>
          </cell>
        </row>
        <row r="605">
          <cell r="A605" t="str">
            <v>40Fe</v>
          </cell>
          <cell r="B605" t="str">
            <v>Fe</v>
          </cell>
          <cell r="C605">
            <v>40</v>
          </cell>
          <cell r="D605" t="str">
            <v>TEG-50-C</v>
          </cell>
          <cell r="E605" t="str">
            <v>GELATIN</v>
          </cell>
          <cell r="F605">
            <v>78</v>
          </cell>
          <cell r="G605">
            <v>50</v>
          </cell>
          <cell r="H605">
            <v>64</v>
          </cell>
          <cell r="I605">
            <v>14</v>
          </cell>
        </row>
        <row r="606">
          <cell r="A606" t="str">
            <v>40Ga</v>
          </cell>
          <cell r="B606" t="str">
            <v>Ga</v>
          </cell>
          <cell r="C606">
            <v>40</v>
          </cell>
          <cell r="D606" t="str">
            <v>TEG-50-C</v>
          </cell>
          <cell r="E606" t="str">
            <v>GELATIN</v>
          </cell>
          <cell r="F606">
            <v>60</v>
          </cell>
          <cell r="G606">
            <v>36</v>
          </cell>
          <cell r="H606">
            <v>48</v>
          </cell>
          <cell r="I606">
            <v>12</v>
          </cell>
        </row>
        <row r="607">
          <cell r="A607" t="str">
            <v>40Hg</v>
          </cell>
          <cell r="B607" t="str">
            <v>Hg</v>
          </cell>
          <cell r="C607">
            <v>40</v>
          </cell>
          <cell r="D607" t="str">
            <v>TEG-50-C</v>
          </cell>
          <cell r="E607" t="str">
            <v>GELATIN</v>
          </cell>
          <cell r="F607" t="str">
            <v>NC</v>
          </cell>
          <cell r="G607" t="str">
            <v>NC</v>
          </cell>
        </row>
        <row r="608">
          <cell r="A608" t="str">
            <v>40In</v>
          </cell>
          <cell r="B608" t="str">
            <v>In</v>
          </cell>
          <cell r="C608">
            <v>40</v>
          </cell>
          <cell r="D608" t="str">
            <v>TEG-50-C</v>
          </cell>
          <cell r="E608" t="str">
            <v>GELATIN</v>
          </cell>
          <cell r="F608">
            <v>52</v>
          </cell>
          <cell r="G608">
            <v>44</v>
          </cell>
          <cell r="H608">
            <v>48</v>
          </cell>
          <cell r="I608">
            <v>4</v>
          </cell>
        </row>
        <row r="609">
          <cell r="A609" t="str">
            <v>40K</v>
          </cell>
          <cell r="B609" t="str">
            <v>K</v>
          </cell>
          <cell r="C609">
            <v>40</v>
          </cell>
          <cell r="D609" t="str">
            <v>TEG-50-C</v>
          </cell>
          <cell r="E609" t="str">
            <v>GELATIN</v>
          </cell>
          <cell r="F609">
            <v>158</v>
          </cell>
          <cell r="G609">
            <v>30</v>
          </cell>
          <cell r="H609">
            <v>94</v>
          </cell>
          <cell r="I609">
            <v>64</v>
          </cell>
        </row>
        <row r="610">
          <cell r="A610" t="str">
            <v>40Li</v>
          </cell>
          <cell r="B610" t="str">
            <v>Li</v>
          </cell>
          <cell r="C610">
            <v>40</v>
          </cell>
          <cell r="D610" t="str">
            <v>TEG-50-C</v>
          </cell>
          <cell r="E610" t="str">
            <v>GELATIN</v>
          </cell>
          <cell r="F610">
            <v>49</v>
          </cell>
          <cell r="G610">
            <v>45</v>
          </cell>
          <cell r="H610">
            <v>47</v>
          </cell>
          <cell r="I610">
            <v>2</v>
          </cell>
        </row>
        <row r="611">
          <cell r="A611" t="str">
            <v>40Mg</v>
          </cell>
          <cell r="B611" t="str">
            <v>Mg</v>
          </cell>
          <cell r="C611">
            <v>40</v>
          </cell>
          <cell r="D611" t="str">
            <v>TEG-50-C</v>
          </cell>
          <cell r="E611" t="str">
            <v>GELATIN</v>
          </cell>
          <cell r="F611">
            <v>83</v>
          </cell>
          <cell r="G611">
            <v>63</v>
          </cell>
          <cell r="H611">
            <v>73</v>
          </cell>
          <cell r="I611">
            <v>10</v>
          </cell>
        </row>
        <row r="612">
          <cell r="A612" t="str">
            <v>40Mn</v>
          </cell>
          <cell r="B612" t="str">
            <v>Mn</v>
          </cell>
          <cell r="C612">
            <v>40</v>
          </cell>
          <cell r="D612" t="str">
            <v>TEG-50-C</v>
          </cell>
          <cell r="E612" t="str">
            <v>GELATIN</v>
          </cell>
          <cell r="F612">
            <v>47</v>
          </cell>
          <cell r="G612">
            <v>43</v>
          </cell>
          <cell r="H612">
            <v>45</v>
          </cell>
          <cell r="I612">
            <v>2</v>
          </cell>
        </row>
        <row r="613">
          <cell r="A613" t="str">
            <v>40Mo</v>
          </cell>
          <cell r="B613" t="str">
            <v>Mo</v>
          </cell>
          <cell r="C613">
            <v>40</v>
          </cell>
          <cell r="D613" t="str">
            <v>TEG-50-C</v>
          </cell>
          <cell r="E613" t="str">
            <v>GELATIN</v>
          </cell>
          <cell r="F613">
            <v>67</v>
          </cell>
          <cell r="G613">
            <v>51</v>
          </cell>
          <cell r="H613">
            <v>59</v>
          </cell>
          <cell r="I613">
            <v>8</v>
          </cell>
        </row>
        <row r="614">
          <cell r="A614" t="str">
            <v>40Na</v>
          </cell>
          <cell r="B614" t="str">
            <v>Na</v>
          </cell>
          <cell r="C614">
            <v>40</v>
          </cell>
          <cell r="D614" t="str">
            <v>TEG-50-C</v>
          </cell>
          <cell r="E614" t="str">
            <v>GELATIN</v>
          </cell>
          <cell r="F614">
            <v>249</v>
          </cell>
          <cell r="G614">
            <v>121</v>
          </cell>
          <cell r="H614">
            <v>185</v>
          </cell>
          <cell r="I614">
            <v>64</v>
          </cell>
        </row>
        <row r="615">
          <cell r="A615" t="str">
            <v>40Ni</v>
          </cell>
          <cell r="B615" t="str">
            <v>Ni</v>
          </cell>
          <cell r="C615">
            <v>40</v>
          </cell>
          <cell r="D615" t="str">
            <v>TEG-50-C</v>
          </cell>
          <cell r="E615" t="str">
            <v>GELATIN</v>
          </cell>
          <cell r="F615" t="str">
            <v>NC</v>
          </cell>
          <cell r="G615" t="str">
            <v>NC</v>
          </cell>
        </row>
        <row r="616">
          <cell r="A616" t="str">
            <v>40Pb</v>
          </cell>
          <cell r="B616" t="str">
            <v>Pb</v>
          </cell>
          <cell r="C616">
            <v>40</v>
          </cell>
          <cell r="D616" t="str">
            <v>TEG-50-C</v>
          </cell>
          <cell r="E616" t="str">
            <v>GELATIN</v>
          </cell>
          <cell r="F616" t="str">
            <v>NC</v>
          </cell>
          <cell r="G616" t="str">
            <v>NC</v>
          </cell>
        </row>
        <row r="617">
          <cell r="A617" t="str">
            <v>40Rb</v>
          </cell>
          <cell r="B617" t="str">
            <v>Rb</v>
          </cell>
          <cell r="C617">
            <v>40</v>
          </cell>
          <cell r="D617" t="str">
            <v>TEG-50-C</v>
          </cell>
          <cell r="E617" t="str">
            <v>GELATIN</v>
          </cell>
          <cell r="F617">
            <v>50</v>
          </cell>
          <cell r="G617">
            <v>42</v>
          </cell>
          <cell r="H617">
            <v>46</v>
          </cell>
          <cell r="I617">
            <v>4</v>
          </cell>
        </row>
        <row r="618">
          <cell r="A618" t="str">
            <v>40Sb</v>
          </cell>
          <cell r="B618" t="str">
            <v>Sb</v>
          </cell>
          <cell r="C618">
            <v>40</v>
          </cell>
          <cell r="D618" t="str">
            <v>TEG-50-C</v>
          </cell>
          <cell r="E618" t="str">
            <v>GELATIN</v>
          </cell>
          <cell r="F618" t="str">
            <v>NC</v>
          </cell>
          <cell r="G618" t="str">
            <v>NC</v>
          </cell>
        </row>
        <row r="619">
          <cell r="A619" t="str">
            <v>40Se</v>
          </cell>
          <cell r="B619" t="str">
            <v>Se</v>
          </cell>
          <cell r="C619">
            <v>40</v>
          </cell>
          <cell r="D619" t="str">
            <v>TEG-50-C</v>
          </cell>
          <cell r="E619" t="str">
            <v>GELATIN</v>
          </cell>
          <cell r="F619" t="str">
            <v>NC</v>
          </cell>
          <cell r="G619" t="str">
            <v>NC</v>
          </cell>
        </row>
        <row r="620">
          <cell r="A620" t="str">
            <v>40Sn</v>
          </cell>
          <cell r="B620" t="str">
            <v>Sn</v>
          </cell>
          <cell r="C620">
            <v>40</v>
          </cell>
          <cell r="D620" t="str">
            <v>TEG-50-C</v>
          </cell>
          <cell r="E620" t="str">
            <v>GELATIN</v>
          </cell>
          <cell r="F620">
            <v>49</v>
          </cell>
          <cell r="G620">
            <v>45</v>
          </cell>
          <cell r="H620">
            <v>47</v>
          </cell>
          <cell r="I620">
            <v>2</v>
          </cell>
        </row>
        <row r="621">
          <cell r="A621" t="str">
            <v>40Sr</v>
          </cell>
          <cell r="B621" t="str">
            <v>Sr</v>
          </cell>
          <cell r="C621">
            <v>40</v>
          </cell>
          <cell r="D621" t="str">
            <v>TEG-50-C</v>
          </cell>
          <cell r="E621" t="str">
            <v>GELATIN</v>
          </cell>
          <cell r="F621">
            <v>50</v>
          </cell>
          <cell r="G621">
            <v>46</v>
          </cell>
          <cell r="H621">
            <v>48</v>
          </cell>
          <cell r="I621">
            <v>2</v>
          </cell>
        </row>
        <row r="622">
          <cell r="A622" t="str">
            <v>40V</v>
          </cell>
          <cell r="B622" t="str">
            <v>V</v>
          </cell>
          <cell r="C622">
            <v>40</v>
          </cell>
          <cell r="D622" t="str">
            <v>TEG-50-C</v>
          </cell>
          <cell r="E622" t="str">
            <v>GELATIN</v>
          </cell>
          <cell r="F622">
            <v>60</v>
          </cell>
          <cell r="G622">
            <v>44</v>
          </cell>
          <cell r="H622">
            <v>52</v>
          </cell>
          <cell r="I622">
            <v>8</v>
          </cell>
        </row>
        <row r="623">
          <cell r="A623" t="str">
            <v>40Zn</v>
          </cell>
          <cell r="B623" t="str">
            <v>Zn</v>
          </cell>
          <cell r="C623">
            <v>40</v>
          </cell>
          <cell r="D623" t="str">
            <v>TEG-50-C</v>
          </cell>
          <cell r="E623" t="str">
            <v>GELATIN</v>
          </cell>
          <cell r="F623" t="str">
            <v>NC</v>
          </cell>
          <cell r="G623" t="str">
            <v>NC</v>
          </cell>
        </row>
        <row r="624">
          <cell r="A624" t="str">
            <v>40Zr</v>
          </cell>
          <cell r="B624" t="str">
            <v>Zr</v>
          </cell>
          <cell r="C624">
            <v>40</v>
          </cell>
          <cell r="D624" t="str">
            <v>TEG-50-C</v>
          </cell>
          <cell r="E624" t="str">
            <v>GELATIN</v>
          </cell>
          <cell r="F624">
            <v>55</v>
          </cell>
          <cell r="G624">
            <v>35</v>
          </cell>
          <cell r="H624">
            <v>45</v>
          </cell>
          <cell r="I624">
            <v>10</v>
          </cell>
        </row>
        <row r="625">
          <cell r="A625" t="str">
            <v>41Al</v>
          </cell>
          <cell r="B625" t="str">
            <v>Al</v>
          </cell>
          <cell r="C625">
            <v>41</v>
          </cell>
          <cell r="D625" t="str">
            <v>IAEA A-12</v>
          </cell>
          <cell r="E625" t="str">
            <v>BONE</v>
          </cell>
          <cell r="F625" t="str">
            <v>NC</v>
          </cell>
          <cell r="G625" t="str">
            <v>NC</v>
          </cell>
        </row>
        <row r="626">
          <cell r="A626" t="str">
            <v>41As</v>
          </cell>
          <cell r="B626" t="str">
            <v>As</v>
          </cell>
          <cell r="C626">
            <v>41</v>
          </cell>
          <cell r="D626" t="str">
            <v>IAEA A-12</v>
          </cell>
          <cell r="E626" t="str">
            <v>BONE</v>
          </cell>
          <cell r="F626" t="str">
            <v>NC</v>
          </cell>
          <cell r="G626" t="str">
            <v>NC</v>
          </cell>
        </row>
        <row r="627">
          <cell r="A627" t="str">
            <v>41B</v>
          </cell>
          <cell r="B627" t="str">
            <v>B</v>
          </cell>
          <cell r="C627">
            <v>41</v>
          </cell>
          <cell r="D627" t="str">
            <v>IAEA A-12</v>
          </cell>
          <cell r="E627" t="str">
            <v>BONE</v>
          </cell>
          <cell r="F627" t="str">
            <v>NC</v>
          </cell>
          <cell r="G627" t="str">
            <v>NC</v>
          </cell>
        </row>
        <row r="628">
          <cell r="A628" t="str">
            <v>41Ca</v>
          </cell>
          <cell r="B628" t="str">
            <v>Ca</v>
          </cell>
          <cell r="C628">
            <v>41</v>
          </cell>
          <cell r="D628" t="str">
            <v>IAEA A-12</v>
          </cell>
          <cell r="E628" t="str">
            <v>BONE</v>
          </cell>
          <cell r="F628" t="str">
            <v>NC</v>
          </cell>
          <cell r="G628" t="str">
            <v>NC</v>
          </cell>
        </row>
        <row r="629">
          <cell r="A629" t="str">
            <v>41Cd</v>
          </cell>
          <cell r="B629" t="str">
            <v>Cd</v>
          </cell>
          <cell r="C629">
            <v>41</v>
          </cell>
          <cell r="D629" t="str">
            <v>IAEA A-12</v>
          </cell>
          <cell r="E629" t="str">
            <v>BONE</v>
          </cell>
          <cell r="F629" t="str">
            <v>NC</v>
          </cell>
          <cell r="G629" t="str">
            <v>NC</v>
          </cell>
        </row>
        <row r="630">
          <cell r="A630" t="str">
            <v>41Cr</v>
          </cell>
          <cell r="B630" t="str">
            <v>Cr</v>
          </cell>
          <cell r="C630">
            <v>41</v>
          </cell>
          <cell r="D630" t="str">
            <v>IAEA A-12</v>
          </cell>
          <cell r="E630" t="str">
            <v>BONE</v>
          </cell>
          <cell r="F630" t="str">
            <v>NC</v>
          </cell>
          <cell r="G630" t="str">
            <v>NC</v>
          </cell>
        </row>
        <row r="631">
          <cell r="A631" t="str">
            <v>41Cu</v>
          </cell>
          <cell r="B631" t="str">
            <v>Cu</v>
          </cell>
          <cell r="C631">
            <v>41</v>
          </cell>
          <cell r="D631" t="str">
            <v>IAEA A-12</v>
          </cell>
          <cell r="E631" t="str">
            <v>BONE</v>
          </cell>
          <cell r="F631" t="str">
            <v>NC</v>
          </cell>
          <cell r="G631" t="str">
            <v>NC</v>
          </cell>
        </row>
        <row r="632">
          <cell r="A632" t="str">
            <v>41Hg</v>
          </cell>
          <cell r="B632" t="str">
            <v>Hg</v>
          </cell>
          <cell r="C632">
            <v>41</v>
          </cell>
          <cell r="D632" t="str">
            <v>IAEA A-12</v>
          </cell>
          <cell r="E632" t="str">
            <v>BONE</v>
          </cell>
          <cell r="F632" t="str">
            <v>NC</v>
          </cell>
          <cell r="G632" t="str">
            <v>NC</v>
          </cell>
        </row>
        <row r="633">
          <cell r="A633" t="str">
            <v>41K</v>
          </cell>
          <cell r="B633" t="str">
            <v>K</v>
          </cell>
          <cell r="C633">
            <v>41</v>
          </cell>
          <cell r="D633" t="str">
            <v>IAEA A-12</v>
          </cell>
          <cell r="E633" t="str">
            <v>BONE</v>
          </cell>
          <cell r="F633" t="str">
            <v>NC</v>
          </cell>
          <cell r="G633" t="str">
            <v>NC</v>
          </cell>
        </row>
        <row r="634">
          <cell r="A634" t="str">
            <v>41Mg</v>
          </cell>
          <cell r="B634" t="str">
            <v>Mg</v>
          </cell>
          <cell r="C634">
            <v>41</v>
          </cell>
          <cell r="D634" t="str">
            <v>IAEA A-12</v>
          </cell>
          <cell r="E634" t="str">
            <v>BONE</v>
          </cell>
          <cell r="F634" t="str">
            <v>NC</v>
          </cell>
          <cell r="G634" t="str">
            <v>NC</v>
          </cell>
        </row>
        <row r="635">
          <cell r="A635" t="str">
            <v>41Mo</v>
          </cell>
          <cell r="B635" t="str">
            <v>Mo</v>
          </cell>
          <cell r="C635">
            <v>41</v>
          </cell>
          <cell r="D635" t="str">
            <v>IAEA A-12</v>
          </cell>
          <cell r="E635" t="str">
            <v>BONE</v>
          </cell>
          <cell r="F635" t="str">
            <v>NC</v>
          </cell>
          <cell r="G635" t="str">
            <v>NC</v>
          </cell>
        </row>
        <row r="636">
          <cell r="A636" t="str">
            <v>41Na </v>
          </cell>
          <cell r="B636" t="str">
            <v>Na </v>
          </cell>
          <cell r="C636">
            <v>41</v>
          </cell>
          <cell r="D636" t="str">
            <v>IAEA A-12</v>
          </cell>
          <cell r="E636" t="str">
            <v>BONE</v>
          </cell>
          <cell r="F636" t="str">
            <v>NC</v>
          </cell>
          <cell r="G636" t="str">
            <v>NC</v>
          </cell>
        </row>
        <row r="637">
          <cell r="A637" t="str">
            <v>41Ni</v>
          </cell>
          <cell r="B637" t="str">
            <v>Ni</v>
          </cell>
          <cell r="C637">
            <v>41</v>
          </cell>
          <cell r="D637" t="str">
            <v>IAEA A-12</v>
          </cell>
          <cell r="E637" t="str">
            <v>BONE</v>
          </cell>
          <cell r="F637" t="str">
            <v>NC</v>
          </cell>
          <cell r="G637" t="str">
            <v>NC</v>
          </cell>
        </row>
        <row r="638">
          <cell r="A638" t="str">
            <v>41Pb</v>
          </cell>
          <cell r="B638" t="str">
            <v>Pb</v>
          </cell>
          <cell r="C638">
            <v>41</v>
          </cell>
          <cell r="D638" t="str">
            <v>IAEA A-12</v>
          </cell>
          <cell r="E638" t="str">
            <v>BONE</v>
          </cell>
          <cell r="F638" t="str">
            <v>NC</v>
          </cell>
          <cell r="G638" t="str">
            <v>NC</v>
          </cell>
        </row>
        <row r="639">
          <cell r="A639" t="str">
            <v>41Ra</v>
          </cell>
          <cell r="B639" t="str">
            <v>Ra</v>
          </cell>
          <cell r="C639">
            <v>41</v>
          </cell>
          <cell r="D639" t="str">
            <v>IAEA A-12</v>
          </cell>
          <cell r="E639" t="str">
            <v>BONE</v>
          </cell>
          <cell r="F639">
            <v>0.14</v>
          </cell>
          <cell r="G639">
            <v>0.14</v>
          </cell>
          <cell r="H639">
            <v>0.14</v>
          </cell>
        </row>
        <row r="640">
          <cell r="A640" t="str">
            <v>41Se</v>
          </cell>
          <cell r="B640" t="str">
            <v>Se</v>
          </cell>
          <cell r="C640">
            <v>41</v>
          </cell>
          <cell r="D640" t="str">
            <v>IAEA A-12</v>
          </cell>
          <cell r="E640" t="str">
            <v>BONE</v>
          </cell>
          <cell r="F640" t="str">
            <v>NC</v>
          </cell>
          <cell r="G640" t="str">
            <v>NC</v>
          </cell>
        </row>
        <row r="641">
          <cell r="A641" t="str">
            <v>41Sr</v>
          </cell>
          <cell r="B641" t="str">
            <v>Sr</v>
          </cell>
          <cell r="C641">
            <v>41</v>
          </cell>
          <cell r="D641" t="str">
            <v>IAEA A-12</v>
          </cell>
          <cell r="E641" t="str">
            <v>BONE</v>
          </cell>
          <cell r="F641">
            <v>1.48</v>
          </cell>
          <cell r="G641">
            <v>1.48</v>
          </cell>
          <cell r="H641">
            <v>1.48</v>
          </cell>
        </row>
        <row r="642">
          <cell r="A642" t="str">
            <v>41Zn</v>
          </cell>
          <cell r="B642" t="str">
            <v>Zn</v>
          </cell>
          <cell r="C642">
            <v>41</v>
          </cell>
          <cell r="D642" t="str">
            <v>IAEA A-12</v>
          </cell>
          <cell r="E642" t="str">
            <v>BONE</v>
          </cell>
          <cell r="F642" t="str">
            <v>NC</v>
          </cell>
          <cell r="G642" t="str">
            <v>NC</v>
          </cell>
        </row>
        <row r="643">
          <cell r="A643" t="str">
            <v>42Ag</v>
          </cell>
          <cell r="B643" t="str">
            <v>Ag</v>
          </cell>
          <cell r="C643">
            <v>42</v>
          </cell>
          <cell r="D643" t="str">
            <v>IAEA A 3/1 </v>
          </cell>
          <cell r="E643" t="str">
            <v>BONE</v>
          </cell>
          <cell r="F643" t="str">
            <v>NC</v>
          </cell>
          <cell r="G643" t="str">
            <v>NC</v>
          </cell>
        </row>
        <row r="644">
          <cell r="A644" t="str">
            <v>42Al</v>
          </cell>
          <cell r="B644" t="str">
            <v>Al</v>
          </cell>
          <cell r="C644">
            <v>42</v>
          </cell>
          <cell r="D644" t="str">
            <v>IAEA A 3/1 </v>
          </cell>
          <cell r="E644" t="str">
            <v>BONE</v>
          </cell>
          <cell r="F644" t="str">
            <v>NC</v>
          </cell>
          <cell r="G644" t="str">
            <v>NC</v>
          </cell>
        </row>
        <row r="645">
          <cell r="A645" t="str">
            <v>42As</v>
          </cell>
          <cell r="B645" t="str">
            <v>As</v>
          </cell>
          <cell r="C645">
            <v>42</v>
          </cell>
          <cell r="D645" t="str">
            <v>IAEA A 3/1 </v>
          </cell>
          <cell r="E645" t="str">
            <v>BONE</v>
          </cell>
          <cell r="F645" t="str">
            <v>NC</v>
          </cell>
          <cell r="G645" t="str">
            <v>NC</v>
          </cell>
        </row>
        <row r="646">
          <cell r="A646" t="str">
            <v>42B</v>
          </cell>
          <cell r="B646" t="str">
            <v>B</v>
          </cell>
          <cell r="C646">
            <v>42</v>
          </cell>
          <cell r="D646" t="str">
            <v>IAEA A 3/1 </v>
          </cell>
          <cell r="E646" t="str">
            <v>BONE</v>
          </cell>
          <cell r="F646" t="str">
            <v>NC</v>
          </cell>
          <cell r="G646" t="str">
            <v>NC</v>
          </cell>
        </row>
        <row r="647">
          <cell r="A647" t="str">
            <v>42Be</v>
          </cell>
          <cell r="B647" t="str">
            <v>Be</v>
          </cell>
          <cell r="C647">
            <v>42</v>
          </cell>
          <cell r="D647" t="str">
            <v>IAEA A 3/1 </v>
          </cell>
          <cell r="E647" t="str">
            <v>BONE</v>
          </cell>
          <cell r="F647" t="str">
            <v>NC</v>
          </cell>
          <cell r="G647" t="str">
            <v>NC</v>
          </cell>
        </row>
        <row r="648">
          <cell r="A648" t="str">
            <v>42Ca</v>
          </cell>
          <cell r="B648" t="str">
            <v>Ca</v>
          </cell>
          <cell r="C648">
            <v>42</v>
          </cell>
          <cell r="D648" t="str">
            <v>IAEA A 3/1 </v>
          </cell>
          <cell r="E648" t="str">
            <v>BONE</v>
          </cell>
          <cell r="F648" t="str">
            <v>NC</v>
          </cell>
          <cell r="G648" t="str">
            <v>NC</v>
          </cell>
        </row>
        <row r="649">
          <cell r="A649" t="str">
            <v>42Cd</v>
          </cell>
          <cell r="B649" t="str">
            <v>Cd</v>
          </cell>
          <cell r="C649">
            <v>42</v>
          </cell>
          <cell r="D649" t="str">
            <v>IAEA A 3/1 </v>
          </cell>
          <cell r="E649" t="str">
            <v>BONE</v>
          </cell>
          <cell r="F649" t="str">
            <v>NC</v>
          </cell>
          <cell r="G649" t="str">
            <v>NC</v>
          </cell>
        </row>
        <row r="650">
          <cell r="A650" t="str">
            <v>42Co</v>
          </cell>
          <cell r="B650" t="str">
            <v>Co</v>
          </cell>
          <cell r="C650">
            <v>42</v>
          </cell>
          <cell r="D650" t="str">
            <v>IAEA A 3/1 </v>
          </cell>
          <cell r="E650" t="str">
            <v>BONE</v>
          </cell>
          <cell r="F650">
            <v>0.62</v>
          </cell>
          <cell r="G650">
            <v>0.30000000000000004</v>
          </cell>
          <cell r="H650">
            <v>0.46</v>
          </cell>
          <cell r="I650">
            <v>0.16</v>
          </cell>
        </row>
        <row r="651">
          <cell r="A651" t="str">
            <v>42Cr</v>
          </cell>
          <cell r="B651" t="str">
            <v>Cr</v>
          </cell>
          <cell r="C651">
            <v>42</v>
          </cell>
          <cell r="D651" t="str">
            <v>IAEA A 3/1 </v>
          </cell>
          <cell r="E651" t="str">
            <v>BONE</v>
          </cell>
          <cell r="F651">
            <v>911</v>
          </cell>
          <cell r="G651">
            <v>455</v>
          </cell>
          <cell r="H651">
            <v>683</v>
          </cell>
          <cell r="I651">
            <v>228</v>
          </cell>
        </row>
        <row r="652">
          <cell r="A652" t="str">
            <v>42Cu</v>
          </cell>
          <cell r="B652" t="str">
            <v>Cu</v>
          </cell>
          <cell r="C652">
            <v>42</v>
          </cell>
          <cell r="D652" t="str">
            <v>IAEA A 3/1 </v>
          </cell>
          <cell r="E652" t="str">
            <v>BONE</v>
          </cell>
          <cell r="F652">
            <v>8.7</v>
          </cell>
          <cell r="G652">
            <v>4.9</v>
          </cell>
          <cell r="H652">
            <v>6.8</v>
          </cell>
          <cell r="I652">
            <v>1.9</v>
          </cell>
        </row>
        <row r="653">
          <cell r="A653" t="str">
            <v>42Fe</v>
          </cell>
          <cell r="B653" t="str">
            <v>Fe</v>
          </cell>
          <cell r="C653">
            <v>42</v>
          </cell>
          <cell r="D653" t="str">
            <v>IAEA A 3/1 </v>
          </cell>
          <cell r="E653" t="str">
            <v>BONE</v>
          </cell>
          <cell r="F653">
            <v>1760</v>
          </cell>
          <cell r="G653">
            <v>1280</v>
          </cell>
          <cell r="H653">
            <v>1520</v>
          </cell>
          <cell r="I653">
            <v>240</v>
          </cell>
        </row>
        <row r="654">
          <cell r="A654" t="str">
            <v>42Hg</v>
          </cell>
          <cell r="B654" t="str">
            <v>Hg</v>
          </cell>
          <cell r="C654">
            <v>42</v>
          </cell>
          <cell r="D654" t="str">
            <v>IAEA A 3/1 </v>
          </cell>
          <cell r="E654" t="str">
            <v>BONE</v>
          </cell>
          <cell r="F654" t="str">
            <v>NC</v>
          </cell>
          <cell r="G654" t="str">
            <v>NC</v>
          </cell>
        </row>
        <row r="655">
          <cell r="A655" t="str">
            <v>42K</v>
          </cell>
          <cell r="B655" t="str">
            <v>K</v>
          </cell>
          <cell r="C655">
            <v>42</v>
          </cell>
          <cell r="D655" t="str">
            <v>IAEA A 3/1 </v>
          </cell>
          <cell r="E655" t="str">
            <v>BONE</v>
          </cell>
          <cell r="F655" t="str">
            <v>NC</v>
          </cell>
          <cell r="G655" t="str">
            <v>NC</v>
          </cell>
        </row>
        <row r="656">
          <cell r="A656" t="str">
            <v>42Mg</v>
          </cell>
          <cell r="B656" t="str">
            <v>Mg</v>
          </cell>
          <cell r="C656">
            <v>42</v>
          </cell>
          <cell r="D656" t="str">
            <v>IAEA A 3/1 </v>
          </cell>
          <cell r="E656" t="str">
            <v>BONE</v>
          </cell>
          <cell r="F656" t="str">
            <v>NC</v>
          </cell>
          <cell r="G656" t="str">
            <v>NC</v>
          </cell>
        </row>
        <row r="657">
          <cell r="A657" t="str">
            <v>42Mn</v>
          </cell>
          <cell r="B657" t="str">
            <v>Mn</v>
          </cell>
          <cell r="C657">
            <v>42</v>
          </cell>
          <cell r="D657" t="str">
            <v>IAEA A 3/1 </v>
          </cell>
          <cell r="E657" t="str">
            <v>BONE</v>
          </cell>
          <cell r="F657">
            <v>37</v>
          </cell>
          <cell r="G657">
            <v>27</v>
          </cell>
          <cell r="H657">
            <v>32</v>
          </cell>
          <cell r="I657">
            <v>5</v>
          </cell>
        </row>
        <row r="658">
          <cell r="A658" t="str">
            <v>42Mo</v>
          </cell>
          <cell r="B658" t="str">
            <v>Mo</v>
          </cell>
          <cell r="C658">
            <v>42</v>
          </cell>
          <cell r="D658" t="str">
            <v>IAEA A 3/1 </v>
          </cell>
          <cell r="E658" t="str">
            <v>BONE</v>
          </cell>
          <cell r="F658" t="str">
            <v>NC</v>
          </cell>
          <cell r="G658" t="str">
            <v>NC</v>
          </cell>
        </row>
        <row r="659">
          <cell r="A659" t="str">
            <v>42Na</v>
          </cell>
          <cell r="B659" t="str">
            <v>Na</v>
          </cell>
          <cell r="C659">
            <v>42</v>
          </cell>
          <cell r="D659" t="str">
            <v>IAEA A 3/1 </v>
          </cell>
          <cell r="E659" t="str">
            <v>BONE</v>
          </cell>
          <cell r="F659" t="str">
            <v>NC</v>
          </cell>
          <cell r="G659" t="str">
            <v>NC</v>
          </cell>
        </row>
        <row r="660">
          <cell r="A660" t="str">
            <v>42Ni</v>
          </cell>
          <cell r="B660" t="str">
            <v>Ni</v>
          </cell>
          <cell r="C660">
            <v>42</v>
          </cell>
          <cell r="D660" t="str">
            <v>IAEA A 3/1 </v>
          </cell>
          <cell r="E660" t="str">
            <v>BONE</v>
          </cell>
          <cell r="F660" t="str">
            <v>NC</v>
          </cell>
          <cell r="G660" t="str">
            <v>NC</v>
          </cell>
        </row>
        <row r="661">
          <cell r="A661" t="str">
            <v>42Pb</v>
          </cell>
          <cell r="B661" t="str">
            <v>Pb</v>
          </cell>
          <cell r="C661">
            <v>42</v>
          </cell>
          <cell r="D661" t="str">
            <v>IAEA A 3/1 </v>
          </cell>
          <cell r="E661" t="str">
            <v>BONE</v>
          </cell>
          <cell r="F661">
            <v>8.1</v>
          </cell>
          <cell r="G661">
            <v>5.5</v>
          </cell>
          <cell r="H661">
            <v>6.8</v>
          </cell>
          <cell r="I661">
            <v>1.3</v>
          </cell>
        </row>
        <row r="662">
          <cell r="A662" t="str">
            <v>42Sb</v>
          </cell>
          <cell r="B662" t="str">
            <v>Sb</v>
          </cell>
          <cell r="C662">
            <v>42</v>
          </cell>
          <cell r="D662" t="str">
            <v>IAEA A 3/1 </v>
          </cell>
          <cell r="E662" t="str">
            <v>BONE</v>
          </cell>
          <cell r="F662" t="str">
            <v>NC</v>
          </cell>
          <cell r="G662" t="str">
            <v>NC</v>
          </cell>
        </row>
        <row r="663">
          <cell r="A663" t="str">
            <v>42Se</v>
          </cell>
          <cell r="B663" t="str">
            <v>Se</v>
          </cell>
          <cell r="C663">
            <v>42</v>
          </cell>
          <cell r="D663" t="str">
            <v>IAEA A 3/1 </v>
          </cell>
          <cell r="E663" t="str">
            <v>BONE</v>
          </cell>
          <cell r="F663" t="str">
            <v>NC</v>
          </cell>
          <cell r="G663" t="str">
            <v>NC</v>
          </cell>
        </row>
        <row r="664">
          <cell r="A664" t="str">
            <v>42Sn</v>
          </cell>
          <cell r="B664" t="str">
            <v>Sn</v>
          </cell>
          <cell r="C664">
            <v>42</v>
          </cell>
          <cell r="D664" t="str">
            <v>IAEA A 3/1 </v>
          </cell>
          <cell r="E664" t="str">
            <v>BONE</v>
          </cell>
          <cell r="F664" t="str">
            <v>NC</v>
          </cell>
          <cell r="G664" t="str">
            <v>NC</v>
          </cell>
        </row>
        <row r="665">
          <cell r="A665" t="str">
            <v>42Zn</v>
          </cell>
          <cell r="B665" t="str">
            <v>Zn</v>
          </cell>
          <cell r="C665">
            <v>42</v>
          </cell>
          <cell r="D665" t="str">
            <v>IAEA A 3/1 </v>
          </cell>
          <cell r="E665" t="str">
            <v>BONE</v>
          </cell>
          <cell r="F665">
            <v>190</v>
          </cell>
          <cell r="G665">
            <v>176</v>
          </cell>
          <cell r="H665">
            <v>183</v>
          </cell>
          <cell r="I665">
            <v>7</v>
          </cell>
        </row>
        <row r="666">
          <cell r="A666" t="str">
            <v>43Ag</v>
          </cell>
          <cell r="B666" t="str">
            <v>Ag</v>
          </cell>
          <cell r="C666">
            <v>43</v>
          </cell>
          <cell r="D666" t="str">
            <v>IAEA A-13 </v>
          </cell>
          <cell r="E666" t="str">
            <v>BLOOD</v>
          </cell>
          <cell r="F666" t="str">
            <v>NC</v>
          </cell>
          <cell r="G666" t="str">
            <v>NC</v>
          </cell>
        </row>
        <row r="667">
          <cell r="A667" t="str">
            <v>43Al</v>
          </cell>
          <cell r="B667" t="str">
            <v>Al</v>
          </cell>
          <cell r="C667">
            <v>43</v>
          </cell>
          <cell r="D667" t="str">
            <v>IAEA A-13 </v>
          </cell>
          <cell r="E667" t="str">
            <v>BLOOD</v>
          </cell>
          <cell r="F667" t="str">
            <v>NC</v>
          </cell>
          <cell r="G667" t="str">
            <v>NC</v>
          </cell>
        </row>
        <row r="668">
          <cell r="A668" t="str">
            <v>43As</v>
          </cell>
          <cell r="B668" t="str">
            <v>As</v>
          </cell>
          <cell r="C668">
            <v>43</v>
          </cell>
          <cell r="D668" t="str">
            <v>IAEA A-13 </v>
          </cell>
          <cell r="E668" t="str">
            <v>BLOOD</v>
          </cell>
          <cell r="F668" t="str">
            <v>NC</v>
          </cell>
          <cell r="G668" t="str">
            <v>NC</v>
          </cell>
        </row>
        <row r="669">
          <cell r="A669" t="str">
            <v>43B</v>
          </cell>
          <cell r="B669" t="str">
            <v>B</v>
          </cell>
          <cell r="C669">
            <v>43</v>
          </cell>
          <cell r="D669" t="str">
            <v>IAEA A-13 </v>
          </cell>
          <cell r="E669" t="str">
            <v>BLOOD</v>
          </cell>
          <cell r="F669" t="str">
            <v>NC</v>
          </cell>
          <cell r="G669" t="str">
            <v>NC</v>
          </cell>
        </row>
        <row r="670">
          <cell r="A670" t="str">
            <v>43Be</v>
          </cell>
          <cell r="B670" t="str">
            <v>Be</v>
          </cell>
          <cell r="C670">
            <v>43</v>
          </cell>
          <cell r="D670" t="str">
            <v>IAEA A-13 </v>
          </cell>
          <cell r="E670" t="str">
            <v>BLOOD</v>
          </cell>
          <cell r="F670" t="str">
            <v>NC</v>
          </cell>
          <cell r="G670" t="str">
            <v>NC</v>
          </cell>
        </row>
        <row r="671">
          <cell r="A671" t="str">
            <v>43Br</v>
          </cell>
          <cell r="B671" t="str">
            <v>Br</v>
          </cell>
          <cell r="C671">
            <v>43</v>
          </cell>
          <cell r="D671" t="str">
            <v>IAEA A-13 </v>
          </cell>
          <cell r="E671" t="str">
            <v>BLOOD</v>
          </cell>
          <cell r="F671">
            <v>24.5</v>
          </cell>
          <cell r="G671">
            <v>19.5</v>
          </cell>
          <cell r="H671">
            <v>22</v>
          </cell>
          <cell r="I671">
            <v>2.5</v>
          </cell>
        </row>
        <row r="672">
          <cell r="A672" t="str">
            <v>43Ca</v>
          </cell>
          <cell r="B672" t="str">
            <v>Ca</v>
          </cell>
          <cell r="C672">
            <v>43</v>
          </cell>
          <cell r="D672" t="str">
            <v>IAEA A-13 </v>
          </cell>
          <cell r="E672" t="str">
            <v>BLOOD</v>
          </cell>
          <cell r="F672">
            <v>339</v>
          </cell>
          <cell r="G672">
            <v>233</v>
          </cell>
          <cell r="H672">
            <v>286</v>
          </cell>
          <cell r="I672">
            <v>53</v>
          </cell>
        </row>
        <row r="673">
          <cell r="A673" t="str">
            <v>43Cd</v>
          </cell>
          <cell r="B673" t="str">
            <v>Cd</v>
          </cell>
          <cell r="C673">
            <v>43</v>
          </cell>
          <cell r="D673" t="str">
            <v>IAEA A-13 </v>
          </cell>
          <cell r="E673" t="str">
            <v>BLOOD</v>
          </cell>
          <cell r="F673" t="str">
            <v>NC</v>
          </cell>
          <cell r="G673" t="str">
            <v>NC</v>
          </cell>
        </row>
        <row r="674">
          <cell r="A674" t="str">
            <v>43Cr</v>
          </cell>
          <cell r="B674" t="str">
            <v>Cr</v>
          </cell>
          <cell r="C674">
            <v>43</v>
          </cell>
          <cell r="D674" t="str">
            <v>IAEA A-13 </v>
          </cell>
          <cell r="E674" t="str">
            <v>BLOOD</v>
          </cell>
          <cell r="F674" t="str">
            <v>NC</v>
          </cell>
          <cell r="G674" t="str">
            <v>NC</v>
          </cell>
        </row>
        <row r="675">
          <cell r="A675" t="str">
            <v>43Cu</v>
          </cell>
          <cell r="B675" t="str">
            <v>Cu</v>
          </cell>
          <cell r="C675">
            <v>43</v>
          </cell>
          <cell r="D675" t="str">
            <v>IAEA A-13 </v>
          </cell>
          <cell r="E675" t="str">
            <v>BLOOD</v>
          </cell>
          <cell r="F675">
            <v>4.8999999999999995</v>
          </cell>
          <cell r="G675">
            <v>3.6999999999999997</v>
          </cell>
          <cell r="H675">
            <v>4.3</v>
          </cell>
          <cell r="I675">
            <v>0.6</v>
          </cell>
        </row>
        <row r="676">
          <cell r="A676" t="str">
            <v>43Fe</v>
          </cell>
          <cell r="B676" t="str">
            <v>Fe</v>
          </cell>
          <cell r="C676">
            <v>43</v>
          </cell>
          <cell r="D676" t="str">
            <v>IAEA A-13 </v>
          </cell>
          <cell r="E676" t="str">
            <v>BLOOD</v>
          </cell>
          <cell r="F676">
            <v>2550</v>
          </cell>
          <cell r="G676">
            <v>2250</v>
          </cell>
          <cell r="H676">
            <v>2400</v>
          </cell>
          <cell r="I676">
            <v>150</v>
          </cell>
        </row>
        <row r="677">
          <cell r="A677" t="str">
            <v>43Hg</v>
          </cell>
          <cell r="B677" t="str">
            <v>Hg</v>
          </cell>
          <cell r="C677">
            <v>43</v>
          </cell>
          <cell r="D677" t="str">
            <v>IAEA A-13 </v>
          </cell>
          <cell r="E677" t="str">
            <v>BLOOD</v>
          </cell>
          <cell r="F677" t="str">
            <v>NC</v>
          </cell>
          <cell r="G677" t="str">
            <v>NC</v>
          </cell>
        </row>
        <row r="678">
          <cell r="A678" t="str">
            <v>43K</v>
          </cell>
          <cell r="B678" t="str">
            <v>K</v>
          </cell>
          <cell r="C678">
            <v>43</v>
          </cell>
          <cell r="D678" t="str">
            <v>IAEA A-13 </v>
          </cell>
          <cell r="E678" t="str">
            <v>BLOOD</v>
          </cell>
          <cell r="F678">
            <v>2850</v>
          </cell>
          <cell r="G678">
            <v>2150</v>
          </cell>
          <cell r="H678">
            <v>2500</v>
          </cell>
          <cell r="I678">
            <v>350</v>
          </cell>
        </row>
        <row r="679">
          <cell r="A679" t="str">
            <v>43Mg</v>
          </cell>
          <cell r="B679" t="str">
            <v>Mg</v>
          </cell>
          <cell r="C679">
            <v>43</v>
          </cell>
          <cell r="D679" t="str">
            <v>IAEA A-13 </v>
          </cell>
          <cell r="E679" t="str">
            <v>BLOOD</v>
          </cell>
          <cell r="F679">
            <v>108.9</v>
          </cell>
          <cell r="G679">
            <v>89.1</v>
          </cell>
          <cell r="H679" t="str">
            <v>(99)</v>
          </cell>
          <cell r="I679">
            <v>9.9</v>
          </cell>
        </row>
        <row r="680">
          <cell r="A680" t="str">
            <v>43Mn</v>
          </cell>
          <cell r="B680" t="str">
            <v>Mn</v>
          </cell>
          <cell r="C680">
            <v>43</v>
          </cell>
          <cell r="D680" t="str">
            <v>IAEA A-13 </v>
          </cell>
          <cell r="E680" t="str">
            <v>BLOOD</v>
          </cell>
          <cell r="F680" t="str">
            <v>NC</v>
          </cell>
          <cell r="G680" t="str">
            <v>NC</v>
          </cell>
        </row>
        <row r="681">
          <cell r="A681" t="str">
            <v>43Mo</v>
          </cell>
          <cell r="B681" t="str">
            <v>Mo</v>
          </cell>
          <cell r="C681">
            <v>43</v>
          </cell>
          <cell r="D681" t="str">
            <v>IAEA A-13 </v>
          </cell>
          <cell r="E681" t="str">
            <v>BLOOD</v>
          </cell>
          <cell r="F681" t="str">
            <v>NC</v>
          </cell>
          <cell r="G681" t="str">
            <v>NC</v>
          </cell>
        </row>
        <row r="682">
          <cell r="A682" t="str">
            <v>43Na</v>
          </cell>
          <cell r="B682" t="str">
            <v>Na</v>
          </cell>
          <cell r="C682">
            <v>43</v>
          </cell>
          <cell r="D682" t="str">
            <v>IAEA A-13 </v>
          </cell>
          <cell r="E682" t="str">
            <v>BLOOD</v>
          </cell>
          <cell r="F682">
            <v>13550</v>
          </cell>
          <cell r="G682">
            <v>11650</v>
          </cell>
          <cell r="H682">
            <v>12600</v>
          </cell>
          <cell r="I682">
            <v>950</v>
          </cell>
        </row>
        <row r="683">
          <cell r="A683" t="str">
            <v>43Ni</v>
          </cell>
          <cell r="B683" t="str">
            <v>Ni</v>
          </cell>
          <cell r="C683">
            <v>43</v>
          </cell>
          <cell r="D683" t="str">
            <v>IAEA A-13 </v>
          </cell>
          <cell r="E683" t="str">
            <v>BLOOD</v>
          </cell>
          <cell r="F683">
            <v>1.1</v>
          </cell>
          <cell r="G683">
            <v>0.9</v>
          </cell>
          <cell r="H683" t="str">
            <v>(1)</v>
          </cell>
          <cell r="I683">
            <v>0.1</v>
          </cell>
        </row>
        <row r="684">
          <cell r="A684" t="str">
            <v>43P</v>
          </cell>
          <cell r="B684" t="str">
            <v>P</v>
          </cell>
          <cell r="C684">
            <v>43</v>
          </cell>
          <cell r="D684" t="str">
            <v>IAEA A-13 </v>
          </cell>
          <cell r="E684" t="str">
            <v>BLOOD</v>
          </cell>
          <cell r="F684">
            <v>1034</v>
          </cell>
          <cell r="G684">
            <v>846</v>
          </cell>
          <cell r="H684" t="str">
            <v>(940)</v>
          </cell>
          <cell r="I684">
            <v>94</v>
          </cell>
        </row>
        <row r="685">
          <cell r="A685" t="str">
            <v>43Pb</v>
          </cell>
          <cell r="B685" t="str">
            <v>Pb</v>
          </cell>
          <cell r="C685">
            <v>43</v>
          </cell>
          <cell r="D685" t="str">
            <v>IAEA A-13 </v>
          </cell>
          <cell r="E685" t="str">
            <v>BLOOD</v>
          </cell>
          <cell r="F685">
            <v>0.19799999999999998</v>
          </cell>
          <cell r="G685">
            <v>0.162</v>
          </cell>
          <cell r="H685" t="str">
            <v>(0.18)</v>
          </cell>
          <cell r="I685">
            <v>0.018</v>
          </cell>
        </row>
        <row r="686">
          <cell r="A686" t="str">
            <v>43Rb</v>
          </cell>
          <cell r="B686" t="str">
            <v>Rb</v>
          </cell>
          <cell r="C686">
            <v>43</v>
          </cell>
          <cell r="D686" t="str">
            <v>IAEA A-13 </v>
          </cell>
          <cell r="E686" t="str">
            <v>BLOOD</v>
          </cell>
          <cell r="F686">
            <v>3</v>
          </cell>
          <cell r="G686">
            <v>1.5999999999999999</v>
          </cell>
          <cell r="H686">
            <v>2.3</v>
          </cell>
          <cell r="I686">
            <v>0.7</v>
          </cell>
        </row>
        <row r="687">
          <cell r="A687" t="str">
            <v>43S</v>
          </cell>
          <cell r="B687" t="str">
            <v>S</v>
          </cell>
          <cell r="C687">
            <v>43</v>
          </cell>
          <cell r="D687" t="str">
            <v>IAEA A-13 </v>
          </cell>
          <cell r="E687" t="str">
            <v>BLOOD</v>
          </cell>
          <cell r="F687">
            <v>7050</v>
          </cell>
          <cell r="G687">
            <v>5950</v>
          </cell>
          <cell r="H687">
            <v>6500</v>
          </cell>
          <cell r="I687">
            <v>550</v>
          </cell>
        </row>
        <row r="688">
          <cell r="A688" t="str">
            <v>43Sb</v>
          </cell>
          <cell r="B688" t="str">
            <v>Sb</v>
          </cell>
          <cell r="C688">
            <v>43</v>
          </cell>
          <cell r="D688" t="str">
            <v>IAEA A-13 </v>
          </cell>
          <cell r="E688" t="str">
            <v>BLOOD</v>
          </cell>
          <cell r="F688" t="str">
            <v>NC</v>
          </cell>
          <cell r="G688" t="str">
            <v>NC</v>
          </cell>
        </row>
        <row r="689">
          <cell r="A689" t="str">
            <v>43Se</v>
          </cell>
          <cell r="B689" t="str">
            <v>Se</v>
          </cell>
          <cell r="C689">
            <v>43</v>
          </cell>
          <cell r="D689" t="str">
            <v>IAEA A-13 </v>
          </cell>
          <cell r="E689" t="str">
            <v>BLOOD</v>
          </cell>
          <cell r="F689">
            <v>0.32</v>
          </cell>
          <cell r="G689">
            <v>0.15999999999999998</v>
          </cell>
          <cell r="H689">
            <v>0.24</v>
          </cell>
          <cell r="I689">
            <v>0.08</v>
          </cell>
        </row>
        <row r="690">
          <cell r="A690" t="str">
            <v>43Sn</v>
          </cell>
          <cell r="B690" t="str">
            <v>Sn</v>
          </cell>
          <cell r="C690">
            <v>43</v>
          </cell>
          <cell r="D690" t="str">
            <v>IAEA A-13 </v>
          </cell>
          <cell r="E690" t="str">
            <v>BLOOD</v>
          </cell>
          <cell r="F690" t="str">
            <v>NC</v>
          </cell>
          <cell r="G690" t="str">
            <v>NC</v>
          </cell>
        </row>
        <row r="691">
          <cell r="A691" t="str">
            <v>43Zn</v>
          </cell>
          <cell r="B691" t="str">
            <v>Zn</v>
          </cell>
          <cell r="C691">
            <v>43</v>
          </cell>
          <cell r="D691" t="str">
            <v>IAEA A-13 </v>
          </cell>
          <cell r="E691" t="str">
            <v>BLOOD</v>
          </cell>
          <cell r="F691">
            <v>14</v>
          </cell>
          <cell r="G691">
            <v>12</v>
          </cell>
          <cell r="H691">
            <v>13</v>
          </cell>
          <cell r="I691">
            <v>1</v>
          </cell>
        </row>
        <row r="692">
          <cell r="A692" t="str">
            <v>44Ag</v>
          </cell>
          <cell r="B692" t="str">
            <v>Ag</v>
          </cell>
          <cell r="C692">
            <v>44</v>
          </cell>
          <cell r="D692" t="str">
            <v>IAEA H-4</v>
          </cell>
          <cell r="E692" t="str">
            <v>MUSCLE</v>
          </cell>
          <cell r="F692" t="str">
            <v>NC</v>
          </cell>
          <cell r="G692" t="str">
            <v>NC</v>
          </cell>
        </row>
        <row r="693">
          <cell r="A693" t="str">
            <v>44Al</v>
          </cell>
          <cell r="B693" t="str">
            <v>Al</v>
          </cell>
          <cell r="C693">
            <v>44</v>
          </cell>
          <cell r="D693" t="str">
            <v>IAEA H-4</v>
          </cell>
          <cell r="E693" t="str">
            <v>MUSCLE</v>
          </cell>
          <cell r="F693" t="str">
            <v>NC</v>
          </cell>
          <cell r="G693" t="str">
            <v>NC</v>
          </cell>
        </row>
        <row r="694">
          <cell r="A694" t="str">
            <v>44As</v>
          </cell>
          <cell r="B694" t="str">
            <v>As</v>
          </cell>
          <cell r="C694">
            <v>44</v>
          </cell>
          <cell r="D694" t="str">
            <v>IAEA H-4</v>
          </cell>
          <cell r="E694" t="str">
            <v>MUSCLE</v>
          </cell>
          <cell r="F694">
            <v>0.0067</v>
          </cell>
          <cell r="G694">
            <v>0.0053</v>
          </cell>
          <cell r="H694">
            <v>0.006</v>
          </cell>
          <cell r="I694">
            <v>0.0007</v>
          </cell>
        </row>
        <row r="695">
          <cell r="A695" t="str">
            <v>44B</v>
          </cell>
          <cell r="B695" t="str">
            <v>B</v>
          </cell>
          <cell r="C695">
            <v>44</v>
          </cell>
          <cell r="D695" t="str">
            <v>IAEA H-4</v>
          </cell>
          <cell r="E695" t="str">
            <v>MUSCLE</v>
          </cell>
          <cell r="F695" t="str">
            <v>NC</v>
          </cell>
          <cell r="G695" t="str">
            <v>NC</v>
          </cell>
        </row>
        <row r="696">
          <cell r="A696" t="str">
            <v>44Be</v>
          </cell>
          <cell r="B696" t="str">
            <v>Be</v>
          </cell>
          <cell r="C696">
            <v>44</v>
          </cell>
          <cell r="D696" t="str">
            <v>IAEA H-4</v>
          </cell>
          <cell r="E696" t="str">
            <v>MUSCLE</v>
          </cell>
          <cell r="F696" t="str">
            <v>NC</v>
          </cell>
          <cell r="G696" t="str">
            <v>NC</v>
          </cell>
        </row>
        <row r="697">
          <cell r="A697" t="str">
            <v>44Ca</v>
          </cell>
          <cell r="B697" t="str">
            <v>Ca</v>
          </cell>
          <cell r="C697">
            <v>44</v>
          </cell>
          <cell r="D697" t="str">
            <v>IAEA H-4</v>
          </cell>
          <cell r="E697" t="str">
            <v>MUSCLE</v>
          </cell>
          <cell r="F697" t="str">
            <v>NC</v>
          </cell>
          <cell r="G697" t="str">
            <v>NC</v>
          </cell>
        </row>
        <row r="698">
          <cell r="A698" t="str">
            <v>44Cd</v>
          </cell>
          <cell r="B698" t="str">
            <v>Cd</v>
          </cell>
          <cell r="C698">
            <v>44</v>
          </cell>
          <cell r="D698" t="str">
            <v>IAEA H-4</v>
          </cell>
          <cell r="E698" t="str">
            <v>MUSCLE</v>
          </cell>
          <cell r="F698">
            <v>0.0069</v>
          </cell>
          <cell r="G698">
            <v>0.0029</v>
          </cell>
          <cell r="H698">
            <v>0.0049</v>
          </cell>
          <cell r="I698">
            <v>0.002</v>
          </cell>
        </row>
        <row r="699">
          <cell r="A699" t="str">
            <v>44Co</v>
          </cell>
          <cell r="B699" t="str">
            <v>Co</v>
          </cell>
          <cell r="C699">
            <v>44</v>
          </cell>
          <cell r="D699" t="str">
            <v>IAEA H-4</v>
          </cell>
          <cell r="E699" t="str">
            <v>MUSCLE</v>
          </cell>
          <cell r="F699">
            <v>0.0051</v>
          </cell>
          <cell r="G699">
            <v>0.0010999999999999998</v>
          </cell>
          <cell r="H699">
            <v>0.0031</v>
          </cell>
          <cell r="I699">
            <v>0.002</v>
          </cell>
        </row>
        <row r="700">
          <cell r="A700" t="str">
            <v>44Cr</v>
          </cell>
          <cell r="B700" t="str">
            <v>Cr</v>
          </cell>
          <cell r="C700">
            <v>44</v>
          </cell>
          <cell r="D700" t="str">
            <v>IAEA H-4</v>
          </cell>
          <cell r="E700" t="str">
            <v>MUSCLE</v>
          </cell>
          <cell r="F700">
            <v>0.013500000000000002</v>
          </cell>
          <cell r="G700">
            <v>0.0047</v>
          </cell>
          <cell r="H700">
            <v>0.0091</v>
          </cell>
          <cell r="I700">
            <v>0.0044</v>
          </cell>
        </row>
        <row r="701">
          <cell r="A701" t="str">
            <v>44Cu</v>
          </cell>
          <cell r="B701" t="str">
            <v>Cu</v>
          </cell>
          <cell r="C701">
            <v>44</v>
          </cell>
          <cell r="D701" t="str">
            <v>IAEA H-4</v>
          </cell>
          <cell r="E701" t="str">
            <v>MUSCLE</v>
          </cell>
          <cell r="F701">
            <v>4.34</v>
          </cell>
          <cell r="G701">
            <v>2.96</v>
          </cell>
          <cell r="H701">
            <v>3.65</v>
          </cell>
          <cell r="I701">
            <v>0.69</v>
          </cell>
        </row>
        <row r="702">
          <cell r="A702" t="str">
            <v>44Fe</v>
          </cell>
          <cell r="B702" t="str">
            <v>Fe</v>
          </cell>
          <cell r="C702">
            <v>44</v>
          </cell>
          <cell r="D702" t="str">
            <v>IAEA H-4</v>
          </cell>
          <cell r="E702" t="str">
            <v>MUSCLE</v>
          </cell>
          <cell r="F702" t="str">
            <v>NC</v>
          </cell>
          <cell r="G702" t="str">
            <v>NC</v>
          </cell>
        </row>
        <row r="703">
          <cell r="A703" t="str">
            <v>44Hg</v>
          </cell>
          <cell r="B703" t="str">
            <v>Hg</v>
          </cell>
          <cell r="C703">
            <v>44</v>
          </cell>
          <cell r="D703" t="str">
            <v>IAEA H-4</v>
          </cell>
          <cell r="E703" t="str">
            <v>MUSCLE</v>
          </cell>
          <cell r="F703">
            <v>0.0076</v>
          </cell>
          <cell r="G703">
            <v>0.005999999999999999</v>
          </cell>
          <cell r="H703">
            <v>0.0068</v>
          </cell>
          <cell r="I703">
            <v>0.0008</v>
          </cell>
        </row>
        <row r="704">
          <cell r="A704" t="str">
            <v>44I</v>
          </cell>
          <cell r="B704" t="str">
            <v>I</v>
          </cell>
          <cell r="C704">
            <v>44</v>
          </cell>
          <cell r="D704" t="str">
            <v>IAEA H-4</v>
          </cell>
          <cell r="E704" t="str">
            <v>MUSCLE</v>
          </cell>
          <cell r="F704">
            <v>0.0177</v>
          </cell>
          <cell r="G704">
            <v>0.0109</v>
          </cell>
          <cell r="H704">
            <v>0.0143</v>
          </cell>
          <cell r="I704">
            <v>0.0034</v>
          </cell>
        </row>
        <row r="705">
          <cell r="A705" t="str">
            <v>44K</v>
          </cell>
          <cell r="B705" t="str">
            <v>K</v>
          </cell>
          <cell r="C705">
            <v>44</v>
          </cell>
          <cell r="D705" t="str">
            <v>IAEA H-4</v>
          </cell>
          <cell r="E705" t="str">
            <v>MUSCLE</v>
          </cell>
          <cell r="F705" t="str">
            <v>NC</v>
          </cell>
          <cell r="G705" t="str">
            <v>NC</v>
          </cell>
        </row>
        <row r="706">
          <cell r="A706" t="str">
            <v>44Mg</v>
          </cell>
          <cell r="B706" t="str">
            <v>Mg</v>
          </cell>
          <cell r="C706">
            <v>44</v>
          </cell>
          <cell r="D706" t="str">
            <v>IAEA H-4</v>
          </cell>
          <cell r="E706" t="str">
            <v>MUSCLE</v>
          </cell>
          <cell r="F706" t="str">
            <v>NC</v>
          </cell>
          <cell r="G706" t="str">
            <v>NC</v>
          </cell>
        </row>
        <row r="707">
          <cell r="A707" t="str">
            <v>44Mn</v>
          </cell>
          <cell r="B707" t="str">
            <v>Mn</v>
          </cell>
          <cell r="C707">
            <v>44</v>
          </cell>
          <cell r="D707" t="str">
            <v>IAEA H-4</v>
          </cell>
          <cell r="E707" t="str">
            <v>MUSCLE</v>
          </cell>
          <cell r="F707">
            <v>0.55</v>
          </cell>
          <cell r="G707">
            <v>0.382</v>
          </cell>
          <cell r="H707">
            <v>0.466</v>
          </cell>
          <cell r="I707">
            <v>0.084</v>
          </cell>
        </row>
        <row r="708">
          <cell r="A708" t="str">
            <v>44Mo</v>
          </cell>
          <cell r="B708" t="str">
            <v>Mo</v>
          </cell>
          <cell r="C708">
            <v>44</v>
          </cell>
          <cell r="D708" t="str">
            <v>IAEA H-4</v>
          </cell>
          <cell r="E708" t="str">
            <v>MUSCLE</v>
          </cell>
          <cell r="F708">
            <v>0.0465</v>
          </cell>
          <cell r="G708">
            <v>0.0353</v>
          </cell>
          <cell r="H708">
            <v>0.0409</v>
          </cell>
          <cell r="I708">
            <v>0.0056</v>
          </cell>
        </row>
        <row r="709">
          <cell r="A709" t="str">
            <v>44Na</v>
          </cell>
          <cell r="B709" t="str">
            <v>Na</v>
          </cell>
          <cell r="C709">
            <v>44</v>
          </cell>
          <cell r="D709" t="str">
            <v>IAEA H-4</v>
          </cell>
          <cell r="E709" t="str">
            <v>MUSCLE</v>
          </cell>
          <cell r="F709" t="str">
            <v>NC</v>
          </cell>
          <cell r="G709" t="str">
            <v>NC</v>
          </cell>
        </row>
        <row r="710">
          <cell r="A710" t="str">
            <v>44Ni</v>
          </cell>
          <cell r="B710" t="str">
            <v>Ni</v>
          </cell>
          <cell r="C710">
            <v>44</v>
          </cell>
          <cell r="D710" t="str">
            <v>IAEA H-4</v>
          </cell>
          <cell r="E710" t="str">
            <v>MUSCLE</v>
          </cell>
          <cell r="F710">
            <v>0.138</v>
          </cell>
          <cell r="G710">
            <v>-0.009999999999999995</v>
          </cell>
          <cell r="H710">
            <v>0.064</v>
          </cell>
          <cell r="I710">
            <v>0.074</v>
          </cell>
        </row>
        <row r="711">
          <cell r="A711" t="str">
            <v>44Pb</v>
          </cell>
          <cell r="B711" t="str">
            <v>Pb</v>
          </cell>
          <cell r="C711">
            <v>44</v>
          </cell>
          <cell r="D711" t="str">
            <v>IAEA H-4</v>
          </cell>
          <cell r="E711" t="str">
            <v>MUSCLE</v>
          </cell>
          <cell r="F711" t="str">
            <v>NC</v>
          </cell>
          <cell r="G711" t="str">
            <v>NC</v>
          </cell>
        </row>
        <row r="712">
          <cell r="A712" t="str">
            <v>44Sb</v>
          </cell>
          <cell r="B712" t="str">
            <v>Sb</v>
          </cell>
          <cell r="C712">
            <v>44</v>
          </cell>
          <cell r="D712" t="str">
            <v>IAEA H-4</v>
          </cell>
          <cell r="E712" t="str">
            <v>MUSCLE</v>
          </cell>
          <cell r="F712" t="str">
            <v>NC</v>
          </cell>
          <cell r="G712" t="str">
            <v>NC</v>
          </cell>
        </row>
        <row r="713">
          <cell r="A713" t="str">
            <v>44Se</v>
          </cell>
          <cell r="B713" t="str">
            <v>Se</v>
          </cell>
          <cell r="C713">
            <v>44</v>
          </cell>
          <cell r="D713" t="str">
            <v>IAEA H-4</v>
          </cell>
          <cell r="E713" t="str">
            <v>MUSCLE</v>
          </cell>
          <cell r="F713" t="str">
            <v>NC</v>
          </cell>
          <cell r="G713" t="str">
            <v>NC</v>
          </cell>
        </row>
        <row r="714">
          <cell r="A714" t="str">
            <v>44Sn</v>
          </cell>
          <cell r="B714" t="str">
            <v>Sn</v>
          </cell>
          <cell r="C714">
            <v>44</v>
          </cell>
          <cell r="D714" t="str">
            <v>IAEA H-4</v>
          </cell>
          <cell r="E714" t="str">
            <v>MUSCLE</v>
          </cell>
          <cell r="F714" t="str">
            <v>NC</v>
          </cell>
          <cell r="G714" t="str">
            <v>NC</v>
          </cell>
        </row>
        <row r="715">
          <cell r="A715" t="str">
            <v>44Zn</v>
          </cell>
          <cell r="B715" t="str">
            <v>Zn</v>
          </cell>
          <cell r="C715">
            <v>44</v>
          </cell>
          <cell r="D715" t="str">
            <v>IAEA H-4</v>
          </cell>
          <cell r="E715" t="str">
            <v>MUSCLE</v>
          </cell>
          <cell r="F715" t="str">
            <v>NC</v>
          </cell>
          <cell r="G715" t="str">
            <v>NC</v>
          </cell>
        </row>
        <row r="716">
          <cell r="A716" t="str">
            <v>45Ag</v>
          </cell>
          <cell r="B716" t="str">
            <v>Ag</v>
          </cell>
          <cell r="C716">
            <v>45</v>
          </cell>
          <cell r="D716" t="str">
            <v>IAEA MA -M -2 </v>
          </cell>
          <cell r="E716" t="str">
            <v>MUSSEL</v>
          </cell>
          <cell r="F716">
            <v>0.0596</v>
          </cell>
          <cell r="G716">
            <v>0.048799999999999996</v>
          </cell>
          <cell r="H716" t="str">
            <v>(0.0542)</v>
          </cell>
          <cell r="I716">
            <v>0.0054</v>
          </cell>
        </row>
        <row r="717">
          <cell r="A717" t="str">
            <v>45Al</v>
          </cell>
          <cell r="B717" t="str">
            <v>Al</v>
          </cell>
          <cell r="C717">
            <v>45</v>
          </cell>
          <cell r="D717" t="str">
            <v>IAEA MA -M -2 </v>
          </cell>
          <cell r="E717" t="str">
            <v>MUSSEL</v>
          </cell>
          <cell r="F717" t="str">
            <v>NC</v>
          </cell>
          <cell r="G717" t="str">
            <v>NC</v>
          </cell>
        </row>
        <row r="718">
          <cell r="A718" t="str">
            <v>45As</v>
          </cell>
          <cell r="B718" t="str">
            <v>As</v>
          </cell>
          <cell r="C718">
            <v>45</v>
          </cell>
          <cell r="D718" t="str">
            <v>IAEA MA -M -2 </v>
          </cell>
          <cell r="E718" t="str">
            <v>MUSSEL</v>
          </cell>
          <cell r="F718">
            <v>14.100000000000001</v>
          </cell>
          <cell r="G718">
            <v>11.5</v>
          </cell>
          <cell r="H718">
            <v>12.8</v>
          </cell>
          <cell r="I718">
            <v>1.3</v>
          </cell>
        </row>
        <row r="719">
          <cell r="A719" t="str">
            <v>45Au</v>
          </cell>
          <cell r="B719" t="str">
            <v>Au</v>
          </cell>
          <cell r="C719">
            <v>45</v>
          </cell>
          <cell r="D719" t="str">
            <v>IAEA MA -M -2 </v>
          </cell>
          <cell r="E719" t="str">
            <v>MUSSEL</v>
          </cell>
          <cell r="F719">
            <v>0.017</v>
          </cell>
          <cell r="G719">
            <v>0.014</v>
          </cell>
          <cell r="H719" t="str">
            <v>(0.0155)</v>
          </cell>
          <cell r="I719">
            <v>0.0015</v>
          </cell>
        </row>
        <row r="720">
          <cell r="A720" t="str">
            <v>45B</v>
          </cell>
          <cell r="B720" t="str">
            <v>B</v>
          </cell>
          <cell r="C720">
            <v>45</v>
          </cell>
          <cell r="D720" t="str">
            <v>IAEA MA -M -2 </v>
          </cell>
          <cell r="E720" t="str">
            <v>MUSSEL</v>
          </cell>
          <cell r="F720" t="str">
            <v>NC</v>
          </cell>
          <cell r="G720" t="str">
            <v>NC</v>
          </cell>
        </row>
        <row r="721">
          <cell r="A721" t="str">
            <v>45Be</v>
          </cell>
          <cell r="B721" t="str">
            <v>Be</v>
          </cell>
          <cell r="C721">
            <v>45</v>
          </cell>
          <cell r="D721" t="str">
            <v>IAEA MA -M -2 </v>
          </cell>
          <cell r="E721" t="str">
            <v>MUSSEL</v>
          </cell>
          <cell r="F721" t="str">
            <v>NC</v>
          </cell>
          <cell r="G721" t="str">
            <v>NC</v>
          </cell>
        </row>
        <row r="722">
          <cell r="A722" t="str">
            <v>45Br</v>
          </cell>
          <cell r="B722" t="str">
            <v>Br</v>
          </cell>
          <cell r="C722">
            <v>45</v>
          </cell>
          <cell r="D722" t="str">
            <v>IAEA MA -M -2 </v>
          </cell>
          <cell r="E722" t="str">
            <v>MUSSEL</v>
          </cell>
          <cell r="F722">
            <v>415</v>
          </cell>
          <cell r="G722">
            <v>300.6</v>
          </cell>
          <cell r="H722">
            <v>357.8</v>
          </cell>
          <cell r="I722">
            <v>57.2</v>
          </cell>
        </row>
        <row r="723">
          <cell r="A723" t="str">
            <v>45Ca</v>
          </cell>
          <cell r="B723" t="str">
            <v>Ca</v>
          </cell>
          <cell r="C723">
            <v>45</v>
          </cell>
          <cell r="D723" t="str">
            <v>IAEA MA -M -2 </v>
          </cell>
          <cell r="E723" t="str">
            <v>MUSSEL</v>
          </cell>
          <cell r="F723">
            <v>16043</v>
          </cell>
          <cell r="G723">
            <v>13557</v>
          </cell>
          <cell r="H723">
            <v>14800</v>
          </cell>
          <cell r="I723">
            <v>1243</v>
          </cell>
        </row>
        <row r="724">
          <cell r="A724" t="str">
            <v>45Cd</v>
          </cell>
          <cell r="B724" t="str">
            <v>Cd</v>
          </cell>
          <cell r="C724">
            <v>45</v>
          </cell>
          <cell r="D724" t="str">
            <v>IAEA MA -M -2 </v>
          </cell>
          <cell r="E724" t="str">
            <v>MUSSEL</v>
          </cell>
          <cell r="F724">
            <v>1.5</v>
          </cell>
          <cell r="G724">
            <v>1.1400000000000001</v>
          </cell>
          <cell r="H724">
            <v>1.32</v>
          </cell>
          <cell r="I724">
            <v>0.18</v>
          </cell>
        </row>
        <row r="725">
          <cell r="A725" t="str">
            <v>45Cl</v>
          </cell>
          <cell r="B725" t="str">
            <v>Cl</v>
          </cell>
          <cell r="C725">
            <v>45</v>
          </cell>
          <cell r="D725" t="str">
            <v>IAEA MA -M -2 </v>
          </cell>
          <cell r="E725" t="str">
            <v>MUSSEL</v>
          </cell>
          <cell r="F725">
            <v>87100</v>
          </cell>
          <cell r="G725">
            <v>87100</v>
          </cell>
          <cell r="H725">
            <v>87100</v>
          </cell>
        </row>
        <row r="726">
          <cell r="A726" t="str">
            <v>45Co</v>
          </cell>
          <cell r="B726" t="str">
            <v>Co</v>
          </cell>
          <cell r="C726">
            <v>45</v>
          </cell>
          <cell r="D726" t="str">
            <v>IAEA MA -M -2 </v>
          </cell>
          <cell r="E726" t="str">
            <v>MUSSEL</v>
          </cell>
          <cell r="F726">
            <v>1.04</v>
          </cell>
          <cell r="G726">
            <v>0.72</v>
          </cell>
          <cell r="H726">
            <v>0.88</v>
          </cell>
          <cell r="I726">
            <v>0.16</v>
          </cell>
        </row>
        <row r="727">
          <cell r="A727" t="str">
            <v>45Cr</v>
          </cell>
          <cell r="B727" t="str">
            <v>Cr</v>
          </cell>
          <cell r="C727">
            <v>45</v>
          </cell>
          <cell r="D727" t="str">
            <v>IAEA MA -M -2 </v>
          </cell>
          <cell r="E727" t="str">
            <v>MUSSEL</v>
          </cell>
          <cell r="F727">
            <v>1.59</v>
          </cell>
          <cell r="G727">
            <v>0.9099999999999999</v>
          </cell>
          <cell r="H727">
            <v>1.25</v>
          </cell>
          <cell r="I727">
            <v>0.34</v>
          </cell>
        </row>
        <row r="728">
          <cell r="A728" t="str">
            <v>45Cu</v>
          </cell>
          <cell r="B728" t="str">
            <v>Cu</v>
          </cell>
          <cell r="C728">
            <v>45</v>
          </cell>
          <cell r="D728" t="str">
            <v>IAEA MA -M -2 </v>
          </cell>
          <cell r="E728" t="str">
            <v>MUSSEL</v>
          </cell>
          <cell r="F728">
            <v>8.41</v>
          </cell>
          <cell r="G728">
            <v>7.51</v>
          </cell>
          <cell r="H728">
            <v>7.96</v>
          </cell>
          <cell r="I728">
            <v>0.45</v>
          </cell>
        </row>
        <row r="729">
          <cell r="A729" t="str">
            <v>45Fe</v>
          </cell>
          <cell r="B729" t="str">
            <v>Fe</v>
          </cell>
          <cell r="C729">
            <v>45</v>
          </cell>
          <cell r="D729" t="str">
            <v>IAEA MA -M -2 </v>
          </cell>
          <cell r="E729" t="str">
            <v>MUSSEL</v>
          </cell>
          <cell r="F729">
            <v>275.7</v>
          </cell>
          <cell r="G729">
            <v>236.7</v>
          </cell>
          <cell r="H729">
            <v>256.2</v>
          </cell>
          <cell r="I729">
            <v>19.5</v>
          </cell>
        </row>
        <row r="730">
          <cell r="A730" t="str">
            <v>45Hg</v>
          </cell>
          <cell r="B730" t="str">
            <v>Hg</v>
          </cell>
          <cell r="C730">
            <v>45</v>
          </cell>
          <cell r="D730" t="str">
            <v>IAEA MA -M -2 </v>
          </cell>
          <cell r="E730" t="str">
            <v>MUSSEL</v>
          </cell>
          <cell r="F730">
            <v>1.05</v>
          </cell>
          <cell r="G730">
            <v>0.85</v>
          </cell>
          <cell r="H730">
            <v>0.95</v>
          </cell>
          <cell r="I730">
            <v>0.1</v>
          </cell>
        </row>
        <row r="731">
          <cell r="A731" t="str">
            <v>45K</v>
          </cell>
          <cell r="B731" t="str">
            <v>K</v>
          </cell>
          <cell r="C731">
            <v>45</v>
          </cell>
          <cell r="D731" t="str">
            <v>IAEA MA -M -2 </v>
          </cell>
          <cell r="E731" t="str">
            <v>MUSSEL</v>
          </cell>
          <cell r="F731" t="str">
            <v>NC</v>
          </cell>
          <cell r="G731" t="str">
            <v>NC</v>
          </cell>
        </row>
        <row r="732">
          <cell r="A732" t="str">
            <v>45Mg</v>
          </cell>
          <cell r="B732" t="str">
            <v>Mg</v>
          </cell>
          <cell r="C732">
            <v>45</v>
          </cell>
          <cell r="D732" t="str">
            <v>IAEA MA -M -2 </v>
          </cell>
          <cell r="E732" t="str">
            <v>MUSSEL</v>
          </cell>
          <cell r="F732">
            <v>6653</v>
          </cell>
          <cell r="G732">
            <v>5227</v>
          </cell>
          <cell r="H732">
            <v>5940</v>
          </cell>
          <cell r="I732">
            <v>713</v>
          </cell>
        </row>
        <row r="733">
          <cell r="A733" t="str">
            <v>45Mn</v>
          </cell>
          <cell r="B733" t="str">
            <v>Mn</v>
          </cell>
          <cell r="C733">
            <v>45</v>
          </cell>
          <cell r="D733" t="str">
            <v>IAEA MA -M -2 </v>
          </cell>
          <cell r="E733" t="str">
            <v>MUSSEL</v>
          </cell>
          <cell r="F733">
            <v>74.5</v>
          </cell>
          <cell r="G733">
            <v>59.699999999999996</v>
          </cell>
          <cell r="H733">
            <v>67.1</v>
          </cell>
          <cell r="I733">
            <v>7.4</v>
          </cell>
        </row>
        <row r="734">
          <cell r="A734" t="str">
            <v>45Mo</v>
          </cell>
          <cell r="B734" t="str">
            <v>Mo</v>
          </cell>
          <cell r="C734">
            <v>45</v>
          </cell>
          <cell r="D734" t="str">
            <v>IAEA MA -M -2 </v>
          </cell>
          <cell r="E734" t="str">
            <v>MUSSEL</v>
          </cell>
          <cell r="F734" t="str">
            <v>NC</v>
          </cell>
          <cell r="G734" t="str">
            <v>NC</v>
          </cell>
        </row>
        <row r="735">
          <cell r="A735" t="str">
            <v>45Na</v>
          </cell>
          <cell r="B735" t="str">
            <v>Na</v>
          </cell>
          <cell r="C735">
            <v>45</v>
          </cell>
          <cell r="D735" t="str">
            <v>IAEA MA -M -2 </v>
          </cell>
          <cell r="E735" t="str">
            <v>MUSSEL</v>
          </cell>
          <cell r="F735">
            <v>47366</v>
          </cell>
          <cell r="G735">
            <v>43634</v>
          </cell>
          <cell r="H735">
            <v>45500</v>
          </cell>
          <cell r="I735">
            <v>1866</v>
          </cell>
        </row>
        <row r="736">
          <cell r="A736" t="str">
            <v>45Ni</v>
          </cell>
          <cell r="B736" t="str">
            <v>Ni</v>
          </cell>
          <cell r="C736">
            <v>45</v>
          </cell>
          <cell r="D736" t="str">
            <v>IAEA MA -M -2 </v>
          </cell>
          <cell r="E736" t="str">
            <v>MUSSEL</v>
          </cell>
          <cell r="F736" t="str">
            <v>NC</v>
          </cell>
          <cell r="G736" t="str">
            <v>NC</v>
          </cell>
        </row>
        <row r="737">
          <cell r="A737" t="str">
            <v>45Pb</v>
          </cell>
          <cell r="B737" t="str">
            <v>Pb</v>
          </cell>
          <cell r="C737">
            <v>45</v>
          </cell>
          <cell r="D737" t="str">
            <v>IAEA MA -M -2 </v>
          </cell>
          <cell r="E737" t="str">
            <v>MUSSEL</v>
          </cell>
          <cell r="F737">
            <v>2.11</v>
          </cell>
          <cell r="G737">
            <v>1.73</v>
          </cell>
          <cell r="H737" t="str">
            <v>(1.92)</v>
          </cell>
          <cell r="I737">
            <v>0.19</v>
          </cell>
        </row>
        <row r="738">
          <cell r="A738" t="str">
            <v>45Rb</v>
          </cell>
          <cell r="B738" t="str">
            <v>Rb</v>
          </cell>
          <cell r="C738">
            <v>45</v>
          </cell>
          <cell r="D738" t="str">
            <v>IAEA MA -M -2 </v>
          </cell>
          <cell r="E738" t="str">
            <v>MUSSEL</v>
          </cell>
          <cell r="F738">
            <v>8.21</v>
          </cell>
          <cell r="G738">
            <v>5.71</v>
          </cell>
          <cell r="H738">
            <v>6.96</v>
          </cell>
          <cell r="I738">
            <v>1.25</v>
          </cell>
        </row>
        <row r="739">
          <cell r="A739" t="str">
            <v>45Sb</v>
          </cell>
          <cell r="B739" t="str">
            <v>Sb</v>
          </cell>
          <cell r="C739">
            <v>45</v>
          </cell>
          <cell r="D739" t="str">
            <v>IAEA MA -M -2 </v>
          </cell>
          <cell r="E739" t="str">
            <v>MUSSEL</v>
          </cell>
          <cell r="F739">
            <v>0.0297</v>
          </cell>
          <cell r="G739">
            <v>0.0243</v>
          </cell>
          <cell r="H739" t="str">
            <v>(0.027)</v>
          </cell>
          <cell r="I739">
            <v>0.0027</v>
          </cell>
        </row>
        <row r="740">
          <cell r="A740" t="str">
            <v>45Sc</v>
          </cell>
          <cell r="B740" t="str">
            <v>Sc</v>
          </cell>
          <cell r="C740">
            <v>45</v>
          </cell>
          <cell r="D740" t="str">
            <v>IAEA MA -M -2 </v>
          </cell>
          <cell r="E740" t="str">
            <v>MUSSEL</v>
          </cell>
          <cell r="F740">
            <v>0.0496</v>
          </cell>
          <cell r="G740">
            <v>0.040600000000000004</v>
          </cell>
          <cell r="H740" t="str">
            <v>(0.0451)</v>
          </cell>
          <cell r="I740">
            <v>0.0045</v>
          </cell>
        </row>
        <row r="741">
          <cell r="A741" t="str">
            <v>45Se</v>
          </cell>
          <cell r="B741" t="str">
            <v>Se</v>
          </cell>
          <cell r="C741">
            <v>45</v>
          </cell>
          <cell r="D741" t="str">
            <v>IAEA MA -M -2 </v>
          </cell>
          <cell r="E741" t="str">
            <v>MUSSEL</v>
          </cell>
          <cell r="F741">
            <v>2.7</v>
          </cell>
          <cell r="G741">
            <v>1.84</v>
          </cell>
          <cell r="H741">
            <v>2.27</v>
          </cell>
          <cell r="I741">
            <v>0.43</v>
          </cell>
        </row>
        <row r="742">
          <cell r="A742" t="str">
            <v>45Sn</v>
          </cell>
          <cell r="B742" t="str">
            <v>Sn</v>
          </cell>
          <cell r="C742">
            <v>45</v>
          </cell>
          <cell r="D742" t="str">
            <v>IAEA MA -M -2 </v>
          </cell>
          <cell r="E742" t="str">
            <v>MUSSEL</v>
          </cell>
          <cell r="F742" t="str">
            <v>NC</v>
          </cell>
          <cell r="G742" t="str">
            <v>NC</v>
          </cell>
        </row>
        <row r="743">
          <cell r="A743" t="str">
            <v>45Sr</v>
          </cell>
          <cell r="B743" t="str">
            <v>Sr</v>
          </cell>
          <cell r="C743">
            <v>45</v>
          </cell>
          <cell r="D743" t="str">
            <v>IAEA MA -M -2 </v>
          </cell>
          <cell r="E743" t="str">
            <v>MUSSEL</v>
          </cell>
          <cell r="F743">
            <v>108.89999999999999</v>
          </cell>
          <cell r="G743">
            <v>93.7</v>
          </cell>
          <cell r="H743">
            <v>101.3</v>
          </cell>
          <cell r="I743">
            <v>7.6</v>
          </cell>
        </row>
        <row r="744">
          <cell r="A744" t="str">
            <v>45Zn</v>
          </cell>
          <cell r="B744" t="str">
            <v>Zn</v>
          </cell>
          <cell r="C744">
            <v>45</v>
          </cell>
          <cell r="D744" t="str">
            <v>IAEA MA -M -2 </v>
          </cell>
          <cell r="E744" t="str">
            <v>MUSSEL</v>
          </cell>
          <cell r="F744">
            <v>163.4</v>
          </cell>
          <cell r="G744">
            <v>149.6</v>
          </cell>
          <cell r="H744">
            <v>156.5</v>
          </cell>
          <cell r="I744">
            <v>6.9</v>
          </cell>
        </row>
        <row r="745">
          <cell r="A745" t="str">
            <v>46Ag</v>
          </cell>
          <cell r="B745" t="str">
            <v>Ag</v>
          </cell>
          <cell r="C745">
            <v>46</v>
          </cell>
          <cell r="D745" t="str">
            <v>IAEA SL -1 </v>
          </cell>
          <cell r="E745" t="str">
            <v>SEDIMENT</v>
          </cell>
          <cell r="F745">
            <v>0.0902</v>
          </cell>
          <cell r="G745">
            <v>0.0738</v>
          </cell>
          <cell r="H745" t="str">
            <v>(0.082)</v>
          </cell>
          <cell r="I745">
            <v>0.0082</v>
          </cell>
        </row>
        <row r="746">
          <cell r="A746" t="str">
            <v>46Al</v>
          </cell>
          <cell r="B746" t="str">
            <v>Al</v>
          </cell>
          <cell r="C746">
            <v>46</v>
          </cell>
          <cell r="D746" t="str">
            <v>IAEA SL -1 </v>
          </cell>
          <cell r="E746" t="str">
            <v>SEDIMENT</v>
          </cell>
          <cell r="F746">
            <v>97900</v>
          </cell>
          <cell r="G746">
            <v>80100</v>
          </cell>
          <cell r="H746" t="str">
            <v>(89000)</v>
          </cell>
          <cell r="I746">
            <v>8900</v>
          </cell>
        </row>
        <row r="747">
          <cell r="A747" t="str">
            <v>46As</v>
          </cell>
          <cell r="B747" t="str">
            <v>As</v>
          </cell>
          <cell r="C747">
            <v>46</v>
          </cell>
          <cell r="D747" t="str">
            <v>IAEA SL -1 </v>
          </cell>
          <cell r="E747" t="str">
            <v>SEDIMENT</v>
          </cell>
          <cell r="F747">
            <v>30.4</v>
          </cell>
          <cell r="G747">
            <v>24.6</v>
          </cell>
          <cell r="H747">
            <v>27.5</v>
          </cell>
          <cell r="I747">
            <v>2.9</v>
          </cell>
        </row>
        <row r="748">
          <cell r="A748" t="str">
            <v>46B</v>
          </cell>
          <cell r="B748" t="str">
            <v>B</v>
          </cell>
          <cell r="C748">
            <v>46</v>
          </cell>
          <cell r="D748" t="str">
            <v>IAEA SL -1 </v>
          </cell>
          <cell r="E748" t="str">
            <v>SEDIMENT</v>
          </cell>
          <cell r="F748">
            <v>42.9</v>
          </cell>
          <cell r="G748">
            <v>35.1</v>
          </cell>
          <cell r="H748" t="str">
            <v>(39)</v>
          </cell>
          <cell r="I748">
            <v>3.9</v>
          </cell>
        </row>
        <row r="749">
          <cell r="A749" t="str">
            <v>46Ba</v>
          </cell>
          <cell r="B749" t="str">
            <v>Ba</v>
          </cell>
          <cell r="C749">
            <v>46</v>
          </cell>
          <cell r="D749" t="str">
            <v>IAEA SL -1 </v>
          </cell>
          <cell r="E749" t="str">
            <v>SEDIMENT</v>
          </cell>
          <cell r="F749">
            <v>692</v>
          </cell>
          <cell r="G749">
            <v>586</v>
          </cell>
          <cell r="H749" t="str">
            <v>639</v>
          </cell>
          <cell r="I749">
            <v>53</v>
          </cell>
        </row>
        <row r="750">
          <cell r="A750" t="str">
            <v>46Be</v>
          </cell>
          <cell r="B750" t="str">
            <v>Be</v>
          </cell>
          <cell r="C750">
            <v>46</v>
          </cell>
          <cell r="D750" t="str">
            <v>IAEA SL -1 </v>
          </cell>
          <cell r="E750" t="str">
            <v>SEDIMENT</v>
          </cell>
          <cell r="F750" t="str">
            <v>NC</v>
          </cell>
          <cell r="G750" t="str">
            <v>NC</v>
          </cell>
        </row>
        <row r="751">
          <cell r="A751" t="str">
            <v>46Br</v>
          </cell>
          <cell r="B751" t="str">
            <v>Br</v>
          </cell>
          <cell r="C751">
            <v>46</v>
          </cell>
          <cell r="D751" t="str">
            <v>IAEA SL -1 </v>
          </cell>
          <cell r="E751" t="str">
            <v>SEDIMENT</v>
          </cell>
          <cell r="F751">
            <v>8.55</v>
          </cell>
          <cell r="G751">
            <v>5.09</v>
          </cell>
          <cell r="H751" t="str">
            <v>6.82</v>
          </cell>
          <cell r="I751">
            <v>1.73</v>
          </cell>
        </row>
        <row r="752">
          <cell r="A752" t="str">
            <v>46Ca</v>
          </cell>
          <cell r="B752" t="str">
            <v>Ca</v>
          </cell>
          <cell r="C752">
            <v>46</v>
          </cell>
          <cell r="D752" t="str">
            <v>IAEA SL -1 </v>
          </cell>
          <cell r="E752" t="str">
            <v>SEDIMENT</v>
          </cell>
          <cell r="F752">
            <v>2750</v>
          </cell>
          <cell r="G752">
            <v>2250</v>
          </cell>
          <cell r="H752" t="str">
            <v>(2500)</v>
          </cell>
          <cell r="I752">
            <v>250</v>
          </cell>
        </row>
        <row r="753">
          <cell r="A753" t="str">
            <v>46Cd</v>
          </cell>
          <cell r="B753" t="str">
            <v>Cd</v>
          </cell>
          <cell r="C753">
            <v>46</v>
          </cell>
          <cell r="D753" t="str">
            <v>IAEA SL -1 </v>
          </cell>
          <cell r="E753" t="str">
            <v>SEDIMENT</v>
          </cell>
          <cell r="F753">
            <v>0.31</v>
          </cell>
          <cell r="G753">
            <v>0.21000000000000002</v>
          </cell>
          <cell r="H753">
            <v>0.26</v>
          </cell>
          <cell r="I753">
            <v>0.05</v>
          </cell>
        </row>
        <row r="754">
          <cell r="A754" t="str">
            <v>46Ce</v>
          </cell>
          <cell r="B754" t="str">
            <v>Ce</v>
          </cell>
          <cell r="C754">
            <v>46</v>
          </cell>
          <cell r="D754" t="str">
            <v>IAEA SL -1 </v>
          </cell>
          <cell r="E754" t="str">
            <v>SEDIMENT</v>
          </cell>
          <cell r="F754">
            <v>134</v>
          </cell>
          <cell r="G754">
            <v>100</v>
          </cell>
          <cell r="H754" t="str">
            <v>117</v>
          </cell>
          <cell r="I754">
            <v>17</v>
          </cell>
        </row>
        <row r="755">
          <cell r="A755" t="str">
            <v>46Co</v>
          </cell>
          <cell r="B755" t="str">
            <v>Co</v>
          </cell>
          <cell r="C755">
            <v>46</v>
          </cell>
          <cell r="D755" t="str">
            <v>IAEA SL -1 </v>
          </cell>
          <cell r="E755" t="str">
            <v>SEDIMENT</v>
          </cell>
          <cell r="F755">
            <v>21.3</v>
          </cell>
          <cell r="G755">
            <v>18.3</v>
          </cell>
          <cell r="H755" t="str">
            <v>19.8</v>
          </cell>
          <cell r="I755">
            <v>1.5</v>
          </cell>
        </row>
        <row r="756">
          <cell r="A756" t="str">
            <v>46Cr</v>
          </cell>
          <cell r="B756" t="str">
            <v>Cr</v>
          </cell>
          <cell r="C756">
            <v>46</v>
          </cell>
          <cell r="D756" t="str">
            <v>IAEA SL -1 </v>
          </cell>
          <cell r="E756" t="str">
            <v>SEDIMENT</v>
          </cell>
          <cell r="F756">
            <v>113</v>
          </cell>
          <cell r="G756">
            <v>95</v>
          </cell>
          <cell r="H756">
            <v>104</v>
          </cell>
          <cell r="I756">
            <v>9</v>
          </cell>
        </row>
        <row r="757">
          <cell r="A757" t="str">
            <v>46Cu</v>
          </cell>
          <cell r="B757" t="str">
            <v>Cu</v>
          </cell>
          <cell r="C757">
            <v>46</v>
          </cell>
          <cell r="D757" t="str">
            <v>IAEA SL -1 </v>
          </cell>
          <cell r="E757" t="str">
            <v>SEDIMENT</v>
          </cell>
          <cell r="F757">
            <v>35.6</v>
          </cell>
          <cell r="G757">
            <v>24.4</v>
          </cell>
          <cell r="H757">
            <v>30</v>
          </cell>
          <cell r="I757">
            <v>5.6</v>
          </cell>
        </row>
        <row r="758">
          <cell r="A758" t="str">
            <v>46Cs</v>
          </cell>
          <cell r="B758" t="str">
            <v>Cs</v>
          </cell>
          <cell r="C758">
            <v>46</v>
          </cell>
          <cell r="D758" t="str">
            <v>IAEA SL -1 </v>
          </cell>
          <cell r="E758" t="str">
            <v>SEDIMENT</v>
          </cell>
          <cell r="F758">
            <v>7.89</v>
          </cell>
          <cell r="G758">
            <v>6.13</v>
          </cell>
          <cell r="H758" t="str">
            <v>7.01</v>
          </cell>
          <cell r="I758">
            <v>0.88</v>
          </cell>
        </row>
        <row r="759">
          <cell r="A759" t="str">
            <v>46Dy</v>
          </cell>
          <cell r="B759" t="str">
            <v>Dy</v>
          </cell>
          <cell r="C759">
            <v>46</v>
          </cell>
          <cell r="D759" t="str">
            <v>IAEA SL -1 </v>
          </cell>
          <cell r="E759" t="str">
            <v>SEDIMENT</v>
          </cell>
          <cell r="F759">
            <v>9.58</v>
          </cell>
          <cell r="G759">
            <v>5.34</v>
          </cell>
          <cell r="H759" t="str">
            <v>7.46</v>
          </cell>
          <cell r="I759">
            <v>2.12</v>
          </cell>
        </row>
        <row r="760">
          <cell r="A760" t="str">
            <v>46Fe</v>
          </cell>
          <cell r="B760" t="str">
            <v>Fe</v>
          </cell>
          <cell r="C760">
            <v>46</v>
          </cell>
          <cell r="D760" t="str">
            <v>IAEA SL -1 </v>
          </cell>
          <cell r="E760" t="str">
            <v>SEDIMENT</v>
          </cell>
          <cell r="F760">
            <v>69100</v>
          </cell>
          <cell r="G760">
            <v>65700</v>
          </cell>
          <cell r="H760">
            <v>67400</v>
          </cell>
          <cell r="I760">
            <v>1700</v>
          </cell>
        </row>
        <row r="761">
          <cell r="A761" t="str">
            <v>46Hf</v>
          </cell>
          <cell r="B761" t="str">
            <v>Hf</v>
          </cell>
          <cell r="C761">
            <v>46</v>
          </cell>
          <cell r="D761" t="str">
            <v>IAEA SL -1 </v>
          </cell>
          <cell r="E761" t="str">
            <v>SEDIMENT</v>
          </cell>
          <cell r="F761">
            <v>4.74</v>
          </cell>
          <cell r="G761">
            <v>3.58</v>
          </cell>
          <cell r="H761" t="str">
            <v>4.16</v>
          </cell>
          <cell r="I761">
            <v>0.58</v>
          </cell>
        </row>
        <row r="762">
          <cell r="A762" t="str">
            <v>46Hg</v>
          </cell>
          <cell r="B762" t="str">
            <v>Hg</v>
          </cell>
          <cell r="C762">
            <v>46</v>
          </cell>
          <cell r="D762" t="str">
            <v>IAEA SL -1 </v>
          </cell>
          <cell r="E762" t="str">
            <v>SEDIMENT</v>
          </cell>
          <cell r="F762">
            <v>0.14300000000000002</v>
          </cell>
          <cell r="G762">
            <v>0.117</v>
          </cell>
          <cell r="H762" t="str">
            <v>(0.13)</v>
          </cell>
          <cell r="I762">
            <v>0.013</v>
          </cell>
        </row>
        <row r="763">
          <cell r="A763" t="str">
            <v>46K</v>
          </cell>
          <cell r="B763" t="str">
            <v>K</v>
          </cell>
          <cell r="C763">
            <v>46</v>
          </cell>
          <cell r="D763" t="str">
            <v>IAEA SL -1 </v>
          </cell>
          <cell r="E763" t="str">
            <v>SEDIMENT</v>
          </cell>
          <cell r="F763">
            <v>16500</v>
          </cell>
          <cell r="G763">
            <v>13500</v>
          </cell>
          <cell r="H763" t="str">
            <v>(15000)</v>
          </cell>
          <cell r="I763">
            <v>1500</v>
          </cell>
        </row>
        <row r="764">
          <cell r="A764" t="str">
            <v>46La</v>
          </cell>
          <cell r="B764" t="str">
            <v>La</v>
          </cell>
          <cell r="C764">
            <v>46</v>
          </cell>
          <cell r="D764" t="str">
            <v>IAEA SL -1 </v>
          </cell>
          <cell r="E764" t="str">
            <v>SEDIMENT</v>
          </cell>
          <cell r="F764">
            <v>55.7</v>
          </cell>
          <cell r="G764">
            <v>49.5</v>
          </cell>
          <cell r="H764" t="str">
            <v>52.6</v>
          </cell>
          <cell r="I764">
            <v>3.1</v>
          </cell>
        </row>
        <row r="765">
          <cell r="A765" t="str">
            <v>46Mg</v>
          </cell>
          <cell r="B765" t="str">
            <v>Mg</v>
          </cell>
          <cell r="C765">
            <v>46</v>
          </cell>
          <cell r="D765" t="str">
            <v>IAEA SL -1 </v>
          </cell>
          <cell r="E765" t="str">
            <v>SEDIMENT</v>
          </cell>
          <cell r="F765">
            <v>31900</v>
          </cell>
          <cell r="G765">
            <v>26100</v>
          </cell>
          <cell r="H765" t="str">
            <v>(29000)</v>
          </cell>
          <cell r="I765">
            <v>2900</v>
          </cell>
        </row>
        <row r="766">
          <cell r="A766" t="str">
            <v>46Mn</v>
          </cell>
          <cell r="B766" t="str">
            <v>Mn</v>
          </cell>
          <cell r="C766">
            <v>46</v>
          </cell>
          <cell r="D766" t="str">
            <v>IAEA SL -1 </v>
          </cell>
          <cell r="E766" t="str">
            <v>SEDIMENT</v>
          </cell>
          <cell r="F766">
            <v>3620</v>
          </cell>
          <cell r="G766">
            <v>3300</v>
          </cell>
          <cell r="H766" t="str">
            <v>3460</v>
          </cell>
          <cell r="I766">
            <v>160</v>
          </cell>
        </row>
        <row r="767">
          <cell r="A767" t="str">
            <v>46Mo</v>
          </cell>
          <cell r="B767" t="str">
            <v>Mo</v>
          </cell>
          <cell r="C767">
            <v>46</v>
          </cell>
          <cell r="D767" t="str">
            <v>IAEA SL -1 </v>
          </cell>
          <cell r="E767" t="str">
            <v>SEDIMENT</v>
          </cell>
          <cell r="F767">
            <v>1.4300000000000002</v>
          </cell>
          <cell r="G767">
            <v>1.17</v>
          </cell>
          <cell r="H767" t="str">
            <v>(1.3)</v>
          </cell>
          <cell r="I767">
            <v>0.13</v>
          </cell>
        </row>
        <row r="768">
          <cell r="A768" t="str">
            <v>46Na</v>
          </cell>
          <cell r="B768" t="str">
            <v>Na</v>
          </cell>
          <cell r="C768">
            <v>46</v>
          </cell>
          <cell r="D768" t="str">
            <v>IAEA SL -1 </v>
          </cell>
          <cell r="E768" t="str">
            <v>SEDIMENT</v>
          </cell>
          <cell r="F768">
            <v>1840</v>
          </cell>
          <cell r="G768">
            <v>1600</v>
          </cell>
          <cell r="H768">
            <v>1720</v>
          </cell>
          <cell r="I768">
            <v>120</v>
          </cell>
        </row>
        <row r="769">
          <cell r="A769" t="str">
            <v>46Nd</v>
          </cell>
          <cell r="B769" t="str">
            <v>Nd</v>
          </cell>
          <cell r="C769">
            <v>46</v>
          </cell>
          <cell r="D769" t="str">
            <v>IAEA SL -1 </v>
          </cell>
          <cell r="E769" t="str">
            <v>SEDIMENT</v>
          </cell>
          <cell r="F769">
            <v>46.599999999999994</v>
          </cell>
          <cell r="G769">
            <v>41</v>
          </cell>
          <cell r="H769" t="str">
            <v>43.8</v>
          </cell>
          <cell r="I769">
            <v>2.8</v>
          </cell>
        </row>
        <row r="770">
          <cell r="A770" t="str">
            <v>46Ni</v>
          </cell>
          <cell r="B770" t="str">
            <v>Ni</v>
          </cell>
          <cell r="C770">
            <v>46</v>
          </cell>
          <cell r="D770" t="str">
            <v>IAEA SL -1 </v>
          </cell>
          <cell r="E770" t="str">
            <v>SEDIMENT</v>
          </cell>
          <cell r="F770">
            <v>52.9</v>
          </cell>
          <cell r="G770">
            <v>36.9</v>
          </cell>
          <cell r="H770">
            <v>44.9</v>
          </cell>
          <cell r="I770">
            <v>8</v>
          </cell>
        </row>
        <row r="771">
          <cell r="A771" t="str">
            <v>46Pb</v>
          </cell>
          <cell r="B771" t="str">
            <v>Pb</v>
          </cell>
          <cell r="C771">
            <v>46</v>
          </cell>
          <cell r="D771" t="str">
            <v>IAEA SL -1 </v>
          </cell>
          <cell r="E771" t="str">
            <v>SEDIMENT</v>
          </cell>
          <cell r="F771">
            <v>45.1</v>
          </cell>
          <cell r="G771">
            <v>30.300000000000004</v>
          </cell>
          <cell r="H771">
            <v>37.7</v>
          </cell>
          <cell r="I771">
            <v>7.4</v>
          </cell>
        </row>
        <row r="772">
          <cell r="A772" t="str">
            <v>46Rb</v>
          </cell>
          <cell r="B772" t="str">
            <v>Rb</v>
          </cell>
          <cell r="C772">
            <v>46</v>
          </cell>
          <cell r="D772" t="str">
            <v>IAEA SL -1 </v>
          </cell>
          <cell r="E772" t="str">
            <v>SEDIMENT</v>
          </cell>
          <cell r="F772">
            <v>124</v>
          </cell>
          <cell r="G772">
            <v>102</v>
          </cell>
          <cell r="H772" t="str">
            <v>113</v>
          </cell>
          <cell r="I772">
            <v>11</v>
          </cell>
        </row>
        <row r="773">
          <cell r="A773" t="str">
            <v>46S</v>
          </cell>
          <cell r="B773" t="str">
            <v>S</v>
          </cell>
          <cell r="C773">
            <v>46</v>
          </cell>
          <cell r="D773" t="str">
            <v>IAEA SL -1 </v>
          </cell>
          <cell r="E773" t="str">
            <v>SEDIMENT</v>
          </cell>
          <cell r="F773">
            <v>13200</v>
          </cell>
          <cell r="G773">
            <v>10800</v>
          </cell>
          <cell r="H773" t="str">
            <v>(12000)</v>
          </cell>
          <cell r="I773">
            <v>1200</v>
          </cell>
        </row>
        <row r="774">
          <cell r="A774" t="str">
            <v>46Sb</v>
          </cell>
          <cell r="B774" t="str">
            <v>Sb</v>
          </cell>
          <cell r="C774">
            <v>46</v>
          </cell>
          <cell r="D774" t="str">
            <v>IAEA SL -1 </v>
          </cell>
          <cell r="E774" t="str">
            <v>SEDIMENT</v>
          </cell>
          <cell r="F774">
            <v>1.4300000000000002</v>
          </cell>
          <cell r="G774">
            <v>1.19</v>
          </cell>
          <cell r="H774">
            <v>1.31</v>
          </cell>
          <cell r="I774">
            <v>0.12</v>
          </cell>
        </row>
        <row r="775">
          <cell r="A775" t="str">
            <v>46Sc</v>
          </cell>
          <cell r="B775" t="str">
            <v>Sc</v>
          </cell>
          <cell r="C775">
            <v>46</v>
          </cell>
          <cell r="D775" t="str">
            <v>IAEA SL -1 </v>
          </cell>
          <cell r="E775" t="str">
            <v>SEDIMENT</v>
          </cell>
          <cell r="F775">
            <v>18.400000000000002</v>
          </cell>
          <cell r="G775">
            <v>16.2</v>
          </cell>
          <cell r="H775" t="str">
            <v>17.3</v>
          </cell>
          <cell r="I775">
            <v>1.1</v>
          </cell>
        </row>
        <row r="776">
          <cell r="A776" t="str">
            <v>46Se</v>
          </cell>
          <cell r="B776" t="str">
            <v>Se</v>
          </cell>
          <cell r="C776">
            <v>46</v>
          </cell>
          <cell r="D776" t="str">
            <v>IAEA SL -1 </v>
          </cell>
          <cell r="E776" t="str">
            <v>SEDIMENT</v>
          </cell>
          <cell r="F776">
            <v>3.19</v>
          </cell>
          <cell r="G776">
            <v>2.61</v>
          </cell>
          <cell r="H776" t="str">
            <v>(2.9)</v>
          </cell>
          <cell r="I776">
            <v>0.29</v>
          </cell>
        </row>
        <row r="777">
          <cell r="A777" t="str">
            <v>46Sm</v>
          </cell>
          <cell r="B777" t="str">
            <v>Sm</v>
          </cell>
          <cell r="C777">
            <v>46</v>
          </cell>
          <cell r="D777" t="str">
            <v>IAEA SL -1 </v>
          </cell>
          <cell r="E777" t="str">
            <v>SEDIMENT</v>
          </cell>
          <cell r="F777">
            <v>9.76</v>
          </cell>
          <cell r="G777">
            <v>8.74</v>
          </cell>
          <cell r="H777" t="str">
            <v>9.25</v>
          </cell>
          <cell r="I777">
            <v>0.51</v>
          </cell>
        </row>
        <row r="778">
          <cell r="A778" t="str">
            <v>46Sn</v>
          </cell>
          <cell r="B778" t="str">
            <v>Sn</v>
          </cell>
          <cell r="C778">
            <v>46</v>
          </cell>
          <cell r="D778" t="str">
            <v>IAEA SL -1 </v>
          </cell>
          <cell r="E778" t="str">
            <v>SEDIMENT</v>
          </cell>
          <cell r="F778">
            <v>4</v>
          </cell>
          <cell r="G778">
            <v>4</v>
          </cell>
          <cell r="H778" t="str">
            <v>(4)</v>
          </cell>
        </row>
        <row r="779">
          <cell r="A779" t="str">
            <v>46Sr</v>
          </cell>
          <cell r="B779" t="str">
            <v>Sr</v>
          </cell>
          <cell r="C779">
            <v>46</v>
          </cell>
          <cell r="D779" t="str">
            <v>IAEA SL -1 </v>
          </cell>
          <cell r="E779" t="str">
            <v>SEDIMENT</v>
          </cell>
          <cell r="F779">
            <v>88</v>
          </cell>
          <cell r="G779">
            <v>72</v>
          </cell>
          <cell r="H779" t="str">
            <v>(80)</v>
          </cell>
          <cell r="I779">
            <v>8</v>
          </cell>
        </row>
        <row r="780">
          <cell r="A780" t="str">
            <v>46Th</v>
          </cell>
          <cell r="B780" t="str">
            <v>Th</v>
          </cell>
          <cell r="C780">
            <v>46</v>
          </cell>
          <cell r="D780" t="str">
            <v>IAEA SL -1 </v>
          </cell>
          <cell r="E780" t="str">
            <v>SEDIMENT</v>
          </cell>
          <cell r="F780">
            <v>15</v>
          </cell>
          <cell r="G780">
            <v>13</v>
          </cell>
          <cell r="H780" t="str">
            <v>14</v>
          </cell>
          <cell r="I780">
            <v>1</v>
          </cell>
        </row>
        <row r="781">
          <cell r="A781" t="str">
            <v>46Ti</v>
          </cell>
          <cell r="B781" t="str">
            <v>Ti</v>
          </cell>
          <cell r="C781">
            <v>46</v>
          </cell>
          <cell r="D781" t="str">
            <v>IAEA SL -1 </v>
          </cell>
          <cell r="E781" t="str">
            <v>SEDIMENT</v>
          </cell>
          <cell r="F781">
            <v>5540</v>
          </cell>
          <cell r="G781">
            <v>4800</v>
          </cell>
          <cell r="H781" t="str">
            <v>5170</v>
          </cell>
          <cell r="I781">
            <v>370</v>
          </cell>
        </row>
        <row r="782">
          <cell r="A782" t="str">
            <v>46U</v>
          </cell>
          <cell r="B782" t="str">
            <v>U</v>
          </cell>
          <cell r="C782">
            <v>46</v>
          </cell>
          <cell r="D782" t="str">
            <v>IAEA SL -1 </v>
          </cell>
          <cell r="E782" t="str">
            <v>SEDIMENT</v>
          </cell>
          <cell r="F782">
            <v>4.34</v>
          </cell>
          <cell r="G782">
            <v>3.6999999999999997</v>
          </cell>
          <cell r="H782" t="str">
            <v>4.02</v>
          </cell>
          <cell r="I782">
            <v>0.32</v>
          </cell>
        </row>
        <row r="783">
          <cell r="A783" t="str">
            <v>46V</v>
          </cell>
          <cell r="B783" t="str">
            <v>V</v>
          </cell>
          <cell r="C783">
            <v>46</v>
          </cell>
          <cell r="D783" t="str">
            <v>IAEA SL -1 </v>
          </cell>
          <cell r="E783" t="str">
            <v>SEDIMENT</v>
          </cell>
          <cell r="F783">
            <v>185</v>
          </cell>
          <cell r="G783">
            <v>155</v>
          </cell>
          <cell r="H783" t="str">
            <v>170</v>
          </cell>
          <cell r="I783">
            <v>15</v>
          </cell>
        </row>
        <row r="784">
          <cell r="A784" t="str">
            <v>46Yb</v>
          </cell>
          <cell r="B784" t="str">
            <v>Yb</v>
          </cell>
          <cell r="C784">
            <v>46</v>
          </cell>
          <cell r="D784" t="str">
            <v>IAEA SL -1 </v>
          </cell>
          <cell r="E784" t="str">
            <v>SEDIMENT</v>
          </cell>
          <cell r="F784">
            <v>4.06</v>
          </cell>
          <cell r="G784">
            <v>2.78</v>
          </cell>
          <cell r="H784" t="str">
            <v>3.42</v>
          </cell>
          <cell r="I784">
            <v>0.64</v>
          </cell>
        </row>
        <row r="785">
          <cell r="A785" t="str">
            <v>46Zn</v>
          </cell>
          <cell r="B785" t="str">
            <v>Zn</v>
          </cell>
          <cell r="C785">
            <v>46</v>
          </cell>
          <cell r="D785" t="str">
            <v>IAEA SL -1 </v>
          </cell>
          <cell r="E785" t="str">
            <v>SEDIMENT</v>
          </cell>
          <cell r="F785">
            <v>233</v>
          </cell>
          <cell r="G785">
            <v>213</v>
          </cell>
          <cell r="H785">
            <v>223</v>
          </cell>
          <cell r="I785">
            <v>10</v>
          </cell>
        </row>
        <row r="786">
          <cell r="A786" t="str">
            <v>47Al</v>
          </cell>
          <cell r="B786" t="str">
            <v>Al</v>
          </cell>
          <cell r="C786">
            <v>47</v>
          </cell>
          <cell r="D786" t="str">
            <v>IAEA A-6</v>
          </cell>
          <cell r="E786" t="str">
            <v>FISH</v>
          </cell>
          <cell r="F786" t="str">
            <v>NC</v>
          </cell>
          <cell r="G786" t="str">
            <v>NC</v>
          </cell>
        </row>
        <row r="787">
          <cell r="A787" t="str">
            <v>47As</v>
          </cell>
          <cell r="B787" t="str">
            <v>As</v>
          </cell>
          <cell r="C787">
            <v>47</v>
          </cell>
          <cell r="D787" t="str">
            <v>IAEA A-6</v>
          </cell>
          <cell r="E787" t="str">
            <v>FISH</v>
          </cell>
          <cell r="F787">
            <v>16.7</v>
          </cell>
          <cell r="G787">
            <v>12.3</v>
          </cell>
          <cell r="H787">
            <v>14.5</v>
          </cell>
          <cell r="I787">
            <v>2.2</v>
          </cell>
        </row>
        <row r="788">
          <cell r="A788" t="str">
            <v>47B</v>
          </cell>
          <cell r="B788" t="str">
            <v>B</v>
          </cell>
          <cell r="C788">
            <v>47</v>
          </cell>
          <cell r="D788" t="str">
            <v>IAEA A-6</v>
          </cell>
          <cell r="E788" t="str">
            <v>FISH</v>
          </cell>
          <cell r="F788" t="str">
            <v>NC</v>
          </cell>
          <cell r="G788" t="str">
            <v>NC</v>
          </cell>
        </row>
        <row r="789">
          <cell r="A789" t="str">
            <v>47Ca</v>
          </cell>
          <cell r="B789" t="str">
            <v>Ca</v>
          </cell>
          <cell r="C789">
            <v>47</v>
          </cell>
          <cell r="D789" t="str">
            <v>IAEA A-6</v>
          </cell>
          <cell r="E789" t="str">
            <v>FISH</v>
          </cell>
          <cell r="F789" t="str">
            <v>NC</v>
          </cell>
          <cell r="G789" t="str">
            <v>NC</v>
          </cell>
        </row>
        <row r="790">
          <cell r="A790" t="str">
            <v>47Cd</v>
          </cell>
          <cell r="B790" t="str">
            <v>Cd</v>
          </cell>
          <cell r="C790">
            <v>47</v>
          </cell>
          <cell r="D790" t="str">
            <v>IAEA A-6</v>
          </cell>
          <cell r="E790" t="str">
            <v>FISH</v>
          </cell>
          <cell r="F790" t="str">
            <v>NC</v>
          </cell>
          <cell r="G790" t="str">
            <v>NC</v>
          </cell>
        </row>
        <row r="791">
          <cell r="A791" t="str">
            <v>47Co</v>
          </cell>
          <cell r="B791" t="str">
            <v>Co</v>
          </cell>
          <cell r="C791">
            <v>47</v>
          </cell>
          <cell r="D791" t="str">
            <v>IAEA A-6</v>
          </cell>
          <cell r="E791" t="str">
            <v>FISH</v>
          </cell>
          <cell r="F791">
            <v>0.271</v>
          </cell>
          <cell r="G791">
            <v>0.169</v>
          </cell>
          <cell r="H791" t="str">
            <v>0.22</v>
          </cell>
          <cell r="I791">
            <v>0.051</v>
          </cell>
        </row>
        <row r="792">
          <cell r="A792" t="str">
            <v>47Cr</v>
          </cell>
          <cell r="B792" t="str">
            <v>Cr</v>
          </cell>
          <cell r="C792">
            <v>47</v>
          </cell>
          <cell r="D792" t="str">
            <v>IAEA A-6</v>
          </cell>
          <cell r="E792" t="str">
            <v>FISH</v>
          </cell>
          <cell r="F792">
            <v>0.883</v>
          </cell>
          <cell r="G792">
            <v>0.5449999999999999</v>
          </cell>
          <cell r="H792">
            <v>0.714</v>
          </cell>
          <cell r="I792">
            <v>0.169</v>
          </cell>
        </row>
        <row r="793">
          <cell r="A793" t="str">
            <v>47Cu</v>
          </cell>
          <cell r="B793" t="str">
            <v>Cu</v>
          </cell>
          <cell r="C793">
            <v>47</v>
          </cell>
          <cell r="D793" t="str">
            <v>IAEA A-6</v>
          </cell>
          <cell r="E793" t="str">
            <v>FISH</v>
          </cell>
          <cell r="F793">
            <v>5.89</v>
          </cell>
          <cell r="G793">
            <v>4.61</v>
          </cell>
          <cell r="H793">
            <v>5.25</v>
          </cell>
          <cell r="I793">
            <v>0.64</v>
          </cell>
        </row>
        <row r="794">
          <cell r="A794" t="str">
            <v>47Fe</v>
          </cell>
          <cell r="B794" t="str">
            <v>Fe</v>
          </cell>
          <cell r="C794">
            <v>47</v>
          </cell>
          <cell r="D794" t="str">
            <v>IAEA A-6</v>
          </cell>
          <cell r="E794" t="str">
            <v>FISH</v>
          </cell>
          <cell r="F794">
            <v>609</v>
          </cell>
          <cell r="G794">
            <v>521</v>
          </cell>
          <cell r="H794" t="str">
            <v>565</v>
          </cell>
          <cell r="I794">
            <v>44</v>
          </cell>
        </row>
        <row r="795">
          <cell r="A795" t="str">
            <v>47Hg</v>
          </cell>
          <cell r="B795" t="str">
            <v>Hg</v>
          </cell>
          <cell r="C795">
            <v>47</v>
          </cell>
          <cell r="D795" t="str">
            <v>IAEA A-6</v>
          </cell>
          <cell r="E795" t="str">
            <v>FISH</v>
          </cell>
          <cell r="F795">
            <v>0.08689999999999999</v>
          </cell>
          <cell r="G795">
            <v>0.060899999999999996</v>
          </cell>
          <cell r="H795" t="str">
            <v>0.0739</v>
          </cell>
          <cell r="I795">
            <v>0.013</v>
          </cell>
        </row>
        <row r="796">
          <cell r="A796" t="str">
            <v>47K</v>
          </cell>
          <cell r="B796" t="str">
            <v>K</v>
          </cell>
          <cell r="C796">
            <v>47</v>
          </cell>
          <cell r="D796" t="str">
            <v>IAEA A-6</v>
          </cell>
          <cell r="E796" t="str">
            <v>FISH</v>
          </cell>
          <cell r="F796" t="str">
            <v>NC</v>
          </cell>
          <cell r="G796" t="str">
            <v>NC</v>
          </cell>
        </row>
        <row r="797">
          <cell r="A797" t="str">
            <v>47Mg</v>
          </cell>
          <cell r="B797" t="str">
            <v>Mg</v>
          </cell>
          <cell r="C797">
            <v>47</v>
          </cell>
          <cell r="D797" t="str">
            <v>IAEA A-6</v>
          </cell>
          <cell r="E797" t="str">
            <v>FISH</v>
          </cell>
          <cell r="F797" t="str">
            <v>NC</v>
          </cell>
          <cell r="G797" t="str">
            <v>NC</v>
          </cell>
        </row>
        <row r="798">
          <cell r="A798" t="str">
            <v>47Mn</v>
          </cell>
          <cell r="B798" t="str">
            <v>Mn</v>
          </cell>
          <cell r="C798">
            <v>47</v>
          </cell>
          <cell r="D798" t="str">
            <v>IAEA A-6</v>
          </cell>
          <cell r="E798" t="str">
            <v>FISH</v>
          </cell>
          <cell r="F798">
            <v>5.290000000000001</v>
          </cell>
          <cell r="G798">
            <v>4.17</v>
          </cell>
          <cell r="H798" t="str">
            <v>4.73</v>
          </cell>
          <cell r="I798">
            <v>0.56</v>
          </cell>
        </row>
        <row r="799">
          <cell r="A799" t="str">
            <v>47Mo</v>
          </cell>
          <cell r="B799" t="str">
            <v>Mo</v>
          </cell>
          <cell r="C799">
            <v>47</v>
          </cell>
          <cell r="D799" t="str">
            <v>IAEA A-6</v>
          </cell>
          <cell r="E799" t="str">
            <v>FISH</v>
          </cell>
          <cell r="F799" t="str">
            <v>NC</v>
          </cell>
          <cell r="G799" t="str">
            <v>NC</v>
          </cell>
        </row>
        <row r="800">
          <cell r="A800" t="str">
            <v>47Na </v>
          </cell>
          <cell r="B800" t="str">
            <v>Na </v>
          </cell>
          <cell r="C800">
            <v>47</v>
          </cell>
          <cell r="D800" t="str">
            <v>IAEA A-6</v>
          </cell>
          <cell r="E800" t="str">
            <v>FISH</v>
          </cell>
          <cell r="F800" t="str">
            <v>NC</v>
          </cell>
          <cell r="G800" t="str">
            <v>NC</v>
          </cell>
        </row>
        <row r="801">
          <cell r="A801" t="str">
            <v>47Ni</v>
          </cell>
          <cell r="B801" t="str">
            <v>Ni</v>
          </cell>
          <cell r="C801">
            <v>47</v>
          </cell>
          <cell r="D801" t="str">
            <v>IAEA A-6</v>
          </cell>
          <cell r="E801" t="str">
            <v>FISH</v>
          </cell>
          <cell r="F801" t="str">
            <v>NC</v>
          </cell>
          <cell r="G801" t="str">
            <v>NC</v>
          </cell>
        </row>
        <row r="802">
          <cell r="A802" t="str">
            <v>47Pb</v>
          </cell>
          <cell r="B802" t="str">
            <v>Pb</v>
          </cell>
          <cell r="C802">
            <v>47</v>
          </cell>
          <cell r="D802" t="str">
            <v>IAEA A-6</v>
          </cell>
          <cell r="E802" t="str">
            <v>FISH</v>
          </cell>
          <cell r="F802" t="str">
            <v>NC</v>
          </cell>
          <cell r="G802" t="str">
            <v>NC</v>
          </cell>
        </row>
        <row r="803">
          <cell r="A803" t="str">
            <v>47Se</v>
          </cell>
          <cell r="B803" t="str">
            <v>Se</v>
          </cell>
          <cell r="C803">
            <v>47</v>
          </cell>
          <cell r="D803" t="str">
            <v>IAEA A-6</v>
          </cell>
          <cell r="E803" t="str">
            <v>FISH</v>
          </cell>
          <cell r="F803">
            <v>3.6399999999999997</v>
          </cell>
          <cell r="G803">
            <v>2.5</v>
          </cell>
          <cell r="H803">
            <v>3.07</v>
          </cell>
          <cell r="I803">
            <v>0.57</v>
          </cell>
        </row>
        <row r="804">
          <cell r="A804" t="str">
            <v>47Zn</v>
          </cell>
          <cell r="B804" t="str">
            <v>Zn</v>
          </cell>
          <cell r="C804">
            <v>47</v>
          </cell>
          <cell r="D804" t="str">
            <v>IAEA A-6</v>
          </cell>
          <cell r="E804" t="str">
            <v>FISH</v>
          </cell>
          <cell r="F804">
            <v>20.2</v>
          </cell>
          <cell r="G804">
            <v>17.599999999999998</v>
          </cell>
          <cell r="H804">
            <v>18.9</v>
          </cell>
          <cell r="I804">
            <v>1.3</v>
          </cell>
        </row>
        <row r="805">
          <cell r="A805" t="str">
            <v>48Ag</v>
          </cell>
          <cell r="B805" t="str">
            <v>Ag</v>
          </cell>
          <cell r="C805">
            <v>48</v>
          </cell>
          <cell r="D805" t="str">
            <v>IAEA MA-A-1</v>
          </cell>
          <cell r="E805" t="str">
            <v>COPEPOD</v>
          </cell>
          <cell r="F805">
            <v>0.45</v>
          </cell>
          <cell r="G805">
            <v>0.21000000000000002</v>
          </cell>
          <cell r="H805">
            <v>0.33</v>
          </cell>
          <cell r="I805">
            <v>0.12</v>
          </cell>
        </row>
        <row r="806">
          <cell r="A806" t="str">
            <v>48Al</v>
          </cell>
          <cell r="B806" t="str">
            <v>Al</v>
          </cell>
          <cell r="C806">
            <v>48</v>
          </cell>
          <cell r="D806" t="str">
            <v>IAEA MA-A-1</v>
          </cell>
          <cell r="E806" t="str">
            <v>COPEPOD</v>
          </cell>
          <cell r="F806" t="str">
            <v>NC</v>
          </cell>
          <cell r="G806" t="str">
            <v>NC</v>
          </cell>
        </row>
        <row r="807">
          <cell r="A807" t="str">
            <v>48As</v>
          </cell>
          <cell r="B807" t="str">
            <v>As</v>
          </cell>
          <cell r="C807">
            <v>48</v>
          </cell>
          <cell r="D807" t="str">
            <v>IAEA MA-A-1</v>
          </cell>
          <cell r="E807" t="str">
            <v>COPEPOD</v>
          </cell>
          <cell r="F807">
            <v>7.9</v>
          </cell>
          <cell r="G807">
            <v>5.5</v>
          </cell>
          <cell r="H807">
            <v>6.7</v>
          </cell>
          <cell r="I807">
            <v>1.2</v>
          </cell>
        </row>
        <row r="808">
          <cell r="A808" t="str">
            <v>48B</v>
          </cell>
          <cell r="B808" t="str">
            <v>B</v>
          </cell>
          <cell r="C808">
            <v>48</v>
          </cell>
          <cell r="D808" t="str">
            <v>IAEA MA-A-1</v>
          </cell>
          <cell r="E808" t="str">
            <v>COPEPOD</v>
          </cell>
          <cell r="F808" t="str">
            <v>NC</v>
          </cell>
          <cell r="G808" t="str">
            <v>NC</v>
          </cell>
        </row>
        <row r="809">
          <cell r="A809" t="str">
            <v>48Be</v>
          </cell>
          <cell r="B809" t="str">
            <v>Be</v>
          </cell>
          <cell r="C809">
            <v>48</v>
          </cell>
          <cell r="D809" t="str">
            <v>IAEA MA-A-1</v>
          </cell>
          <cell r="E809" t="str">
            <v>COPEPOD</v>
          </cell>
          <cell r="F809" t="str">
            <v>NC</v>
          </cell>
          <cell r="G809" t="str">
            <v>NC</v>
          </cell>
        </row>
        <row r="810">
          <cell r="A810" t="str">
            <v>48Ca</v>
          </cell>
          <cell r="B810" t="str">
            <v>Ca</v>
          </cell>
          <cell r="C810">
            <v>48</v>
          </cell>
          <cell r="D810" t="str">
            <v>IAEA MA-A-1</v>
          </cell>
          <cell r="E810" t="str">
            <v>COPEPOD</v>
          </cell>
          <cell r="F810" t="str">
            <v>NC</v>
          </cell>
          <cell r="G810" t="str">
            <v>NC</v>
          </cell>
        </row>
        <row r="811">
          <cell r="A811" t="str">
            <v>48Cd</v>
          </cell>
          <cell r="B811" t="str">
            <v>Cd</v>
          </cell>
          <cell r="C811">
            <v>48</v>
          </cell>
          <cell r="D811" t="str">
            <v>IAEA MA-A-1</v>
          </cell>
          <cell r="E811" t="str">
            <v>COPEPOD</v>
          </cell>
          <cell r="F811">
            <v>0.81</v>
          </cell>
          <cell r="G811">
            <v>0.69</v>
          </cell>
          <cell r="H811">
            <v>0.75</v>
          </cell>
          <cell r="I811">
            <v>0.06</v>
          </cell>
        </row>
        <row r="812">
          <cell r="A812" t="str">
            <v>48Co</v>
          </cell>
          <cell r="B812" t="str">
            <v>Co</v>
          </cell>
          <cell r="C812">
            <v>48</v>
          </cell>
          <cell r="D812" t="str">
            <v>IAEA MA-A-1</v>
          </cell>
          <cell r="E812" t="str">
            <v>COPEPOD</v>
          </cell>
          <cell r="F812">
            <v>0.13</v>
          </cell>
          <cell r="G812">
            <v>0.11</v>
          </cell>
          <cell r="H812" t="str">
            <v>0.12</v>
          </cell>
          <cell r="I812">
            <v>0.01</v>
          </cell>
        </row>
        <row r="813">
          <cell r="A813" t="str">
            <v>48Cr</v>
          </cell>
          <cell r="B813" t="str">
            <v>Cr</v>
          </cell>
          <cell r="C813">
            <v>48</v>
          </cell>
          <cell r="D813" t="str">
            <v>IAEA MA-A-1</v>
          </cell>
          <cell r="E813" t="str">
            <v>COPEPOD</v>
          </cell>
          <cell r="F813">
            <v>1.5</v>
          </cell>
          <cell r="G813">
            <v>0.7000000000000001</v>
          </cell>
          <cell r="H813">
            <v>1.1</v>
          </cell>
          <cell r="I813">
            <v>0.4</v>
          </cell>
        </row>
        <row r="814">
          <cell r="A814" t="str">
            <v>48Cu</v>
          </cell>
          <cell r="B814" t="str">
            <v>Cu</v>
          </cell>
          <cell r="C814">
            <v>48</v>
          </cell>
          <cell r="D814" t="str">
            <v>IAEA MA-A-1</v>
          </cell>
          <cell r="E814" t="str">
            <v>COPEPOD</v>
          </cell>
          <cell r="F814">
            <v>8</v>
          </cell>
          <cell r="G814">
            <v>7.199999999999999</v>
          </cell>
          <cell r="H814">
            <v>7.6</v>
          </cell>
          <cell r="I814">
            <v>0.4</v>
          </cell>
        </row>
        <row r="815">
          <cell r="A815" t="str">
            <v>48Fe</v>
          </cell>
          <cell r="B815" t="str">
            <v>Fe</v>
          </cell>
          <cell r="C815">
            <v>48</v>
          </cell>
          <cell r="D815" t="str">
            <v>IAEA MA-A-1</v>
          </cell>
          <cell r="E815" t="str">
            <v>COPEPOD</v>
          </cell>
          <cell r="F815">
            <v>64</v>
          </cell>
          <cell r="G815">
            <v>56</v>
          </cell>
          <cell r="H815">
            <v>60</v>
          </cell>
          <cell r="I815">
            <v>4</v>
          </cell>
        </row>
        <row r="816">
          <cell r="A816" t="str">
            <v>48Hg</v>
          </cell>
          <cell r="B816" t="str">
            <v>Hg</v>
          </cell>
          <cell r="C816">
            <v>48</v>
          </cell>
          <cell r="D816" t="str">
            <v>IAEA MA-A-1</v>
          </cell>
          <cell r="E816" t="str">
            <v>COPEPOD</v>
          </cell>
          <cell r="F816">
            <v>0.30000000000000004</v>
          </cell>
          <cell r="G816">
            <v>0.26</v>
          </cell>
          <cell r="H816">
            <v>0.28</v>
          </cell>
          <cell r="I816">
            <v>0.02</v>
          </cell>
        </row>
        <row r="817">
          <cell r="A817" t="str">
            <v>48K</v>
          </cell>
          <cell r="B817" t="str">
            <v>K</v>
          </cell>
          <cell r="C817">
            <v>48</v>
          </cell>
          <cell r="D817" t="str">
            <v>IAEA MA-A-1</v>
          </cell>
          <cell r="E817" t="str">
            <v>COPEPOD</v>
          </cell>
          <cell r="F817" t="str">
            <v>NC</v>
          </cell>
          <cell r="G817" t="str">
            <v>NC</v>
          </cell>
        </row>
        <row r="818">
          <cell r="A818" t="str">
            <v>48Mg</v>
          </cell>
          <cell r="B818" t="str">
            <v>Mg</v>
          </cell>
          <cell r="C818">
            <v>48</v>
          </cell>
          <cell r="D818" t="str">
            <v>IAEA MA-A-1</v>
          </cell>
          <cell r="E818" t="str">
            <v>COPEPOD</v>
          </cell>
          <cell r="F818" t="str">
            <v>NC</v>
          </cell>
          <cell r="G818" t="str">
            <v>NC</v>
          </cell>
        </row>
        <row r="819">
          <cell r="A819" t="str">
            <v>48Mn</v>
          </cell>
          <cell r="B819" t="str">
            <v>Mn</v>
          </cell>
          <cell r="C819">
            <v>48</v>
          </cell>
          <cell r="D819" t="str">
            <v>IAEA MA-A-1</v>
          </cell>
          <cell r="E819" t="str">
            <v>COPEPOD</v>
          </cell>
          <cell r="F819">
            <v>3.3</v>
          </cell>
          <cell r="G819">
            <v>2.5</v>
          </cell>
          <cell r="H819">
            <v>2.9</v>
          </cell>
          <cell r="I819">
            <v>0.4</v>
          </cell>
        </row>
        <row r="820">
          <cell r="A820" t="str">
            <v>48Mo</v>
          </cell>
          <cell r="B820" t="str">
            <v>Mo</v>
          </cell>
          <cell r="C820">
            <v>48</v>
          </cell>
          <cell r="D820" t="str">
            <v>IAEA MA-A-1</v>
          </cell>
          <cell r="E820" t="str">
            <v>COPEPOD</v>
          </cell>
          <cell r="F820" t="str">
            <v>NC</v>
          </cell>
          <cell r="G820" t="str">
            <v>NC</v>
          </cell>
        </row>
        <row r="821">
          <cell r="A821" t="str">
            <v>48Na</v>
          </cell>
          <cell r="B821" t="str">
            <v>Na</v>
          </cell>
          <cell r="C821">
            <v>48</v>
          </cell>
          <cell r="D821" t="str">
            <v>IAEA MA-A-1</v>
          </cell>
          <cell r="E821" t="str">
            <v>COPEPOD</v>
          </cell>
          <cell r="F821" t="str">
            <v>NC</v>
          </cell>
          <cell r="G821" t="str">
            <v>NC</v>
          </cell>
        </row>
        <row r="822">
          <cell r="A822" t="str">
            <v>48Ni</v>
          </cell>
          <cell r="B822" t="str">
            <v>Ni</v>
          </cell>
          <cell r="C822">
            <v>48</v>
          </cell>
          <cell r="D822" t="str">
            <v>IAEA MA-A-1</v>
          </cell>
          <cell r="E822" t="str">
            <v>COPEPOD</v>
          </cell>
          <cell r="F822">
            <v>2.3</v>
          </cell>
          <cell r="G822">
            <v>1.5</v>
          </cell>
          <cell r="H822">
            <v>1.9</v>
          </cell>
          <cell r="I822">
            <v>0.4</v>
          </cell>
        </row>
        <row r="823">
          <cell r="A823" t="str">
            <v>48Pb</v>
          </cell>
          <cell r="B823" t="str">
            <v>Pb</v>
          </cell>
          <cell r="C823">
            <v>48</v>
          </cell>
          <cell r="D823" t="str">
            <v>IAEA MA-A-1</v>
          </cell>
          <cell r="E823" t="str">
            <v>COPEPOD</v>
          </cell>
          <cell r="F823">
            <v>2.7</v>
          </cell>
          <cell r="G823">
            <v>1.5</v>
          </cell>
          <cell r="H823">
            <v>2.1</v>
          </cell>
          <cell r="I823">
            <v>0.6</v>
          </cell>
        </row>
        <row r="824">
          <cell r="A824" t="str">
            <v>48Sb</v>
          </cell>
          <cell r="B824" t="str">
            <v>Sb</v>
          </cell>
          <cell r="C824">
            <v>48</v>
          </cell>
          <cell r="D824" t="str">
            <v>IAEA MA-A-1</v>
          </cell>
          <cell r="E824" t="str">
            <v>COPEPOD</v>
          </cell>
          <cell r="F824">
            <v>0.13</v>
          </cell>
          <cell r="G824">
            <v>0.010000000000000009</v>
          </cell>
          <cell r="H824">
            <v>0.07</v>
          </cell>
          <cell r="I824">
            <v>0.06</v>
          </cell>
        </row>
        <row r="825">
          <cell r="A825" t="str">
            <v>48Se</v>
          </cell>
          <cell r="B825" t="str">
            <v>Se</v>
          </cell>
          <cell r="C825">
            <v>48</v>
          </cell>
          <cell r="D825" t="str">
            <v>IAEA MA-A-1</v>
          </cell>
          <cell r="E825" t="str">
            <v>COPEPOD</v>
          </cell>
          <cell r="F825">
            <v>3.4</v>
          </cell>
          <cell r="G825">
            <v>2.6</v>
          </cell>
          <cell r="H825">
            <v>3</v>
          </cell>
          <cell r="I825">
            <v>0.4</v>
          </cell>
        </row>
        <row r="826">
          <cell r="A826" t="str">
            <v>48Sn</v>
          </cell>
          <cell r="B826" t="str">
            <v>Sn</v>
          </cell>
          <cell r="C826">
            <v>48</v>
          </cell>
          <cell r="D826" t="str">
            <v>IAEA MA-A-1</v>
          </cell>
          <cell r="E826" t="str">
            <v>COPEPOD</v>
          </cell>
          <cell r="F826" t="str">
            <v>NC</v>
          </cell>
          <cell r="G826" t="str">
            <v>NC</v>
          </cell>
        </row>
        <row r="827">
          <cell r="A827" t="str">
            <v>48Zn</v>
          </cell>
          <cell r="B827" t="str">
            <v>Zn</v>
          </cell>
          <cell r="C827">
            <v>48</v>
          </cell>
          <cell r="D827" t="str">
            <v>IAEA MA-A-1</v>
          </cell>
          <cell r="E827" t="str">
            <v>COPEPOD</v>
          </cell>
          <cell r="F827">
            <v>162</v>
          </cell>
          <cell r="G827">
            <v>154</v>
          </cell>
          <cell r="H827">
            <v>158</v>
          </cell>
          <cell r="I827">
            <v>4</v>
          </cell>
        </row>
        <row r="828">
          <cell r="A828" t="str">
            <v>49Ag</v>
          </cell>
          <cell r="B828" t="str">
            <v>Ag</v>
          </cell>
          <cell r="C828">
            <v>49</v>
          </cell>
          <cell r="D828" t="str">
            <v>IAEA MA-A-2 </v>
          </cell>
          <cell r="E828" t="str">
            <v>FISH FILLET</v>
          </cell>
          <cell r="F828">
            <v>0.12000000000000001</v>
          </cell>
          <cell r="G828">
            <v>0.08</v>
          </cell>
          <cell r="H828">
            <v>0.1</v>
          </cell>
          <cell r="I828">
            <v>0.02</v>
          </cell>
        </row>
        <row r="829">
          <cell r="A829" t="str">
            <v>49Al</v>
          </cell>
          <cell r="B829" t="str">
            <v>Al</v>
          </cell>
          <cell r="C829">
            <v>49</v>
          </cell>
          <cell r="D829" t="str">
            <v>IAEA MA-A-2 </v>
          </cell>
          <cell r="E829" t="str">
            <v>FISH FILLET</v>
          </cell>
          <cell r="F829" t="str">
            <v>NC</v>
          </cell>
          <cell r="G829" t="str">
            <v>NC</v>
          </cell>
        </row>
        <row r="830">
          <cell r="A830" t="str">
            <v>49As</v>
          </cell>
          <cell r="B830" t="str">
            <v>As</v>
          </cell>
          <cell r="C830">
            <v>49</v>
          </cell>
          <cell r="D830" t="str">
            <v>IAEA MA-A-2 </v>
          </cell>
          <cell r="E830" t="str">
            <v>FISH FILLET</v>
          </cell>
          <cell r="F830">
            <v>2.8000000000000003</v>
          </cell>
          <cell r="G830">
            <v>2.4</v>
          </cell>
          <cell r="H830">
            <v>2.6</v>
          </cell>
          <cell r="I830">
            <v>0.2</v>
          </cell>
        </row>
        <row r="831">
          <cell r="A831" t="str">
            <v>49B</v>
          </cell>
          <cell r="B831" t="str">
            <v>B</v>
          </cell>
          <cell r="C831">
            <v>49</v>
          </cell>
          <cell r="D831" t="str">
            <v>IAEA MA-A-2 </v>
          </cell>
          <cell r="E831" t="str">
            <v>FISH FILLET</v>
          </cell>
          <cell r="F831" t="str">
            <v>NC</v>
          </cell>
          <cell r="G831" t="str">
            <v>NC</v>
          </cell>
        </row>
        <row r="832">
          <cell r="A832" t="str">
            <v>49Be</v>
          </cell>
          <cell r="B832" t="str">
            <v>Be</v>
          </cell>
          <cell r="C832">
            <v>49</v>
          </cell>
          <cell r="D832" t="str">
            <v>IAEA MA-A-2 </v>
          </cell>
          <cell r="E832" t="str">
            <v>FISH FILLET</v>
          </cell>
          <cell r="F832" t="str">
            <v>NC</v>
          </cell>
          <cell r="G832" t="str">
            <v>NC</v>
          </cell>
        </row>
        <row r="833">
          <cell r="A833" t="str">
            <v>49Ca</v>
          </cell>
          <cell r="B833" t="str">
            <v>Ca</v>
          </cell>
          <cell r="C833">
            <v>49</v>
          </cell>
          <cell r="D833" t="str">
            <v>IAEA MA-A-2 </v>
          </cell>
          <cell r="E833" t="str">
            <v>FISH FILLET</v>
          </cell>
          <cell r="F833" t="str">
            <v>NC</v>
          </cell>
          <cell r="G833" t="str">
            <v>NC</v>
          </cell>
        </row>
        <row r="834">
          <cell r="A834" t="str">
            <v>49Cd</v>
          </cell>
          <cell r="B834" t="str">
            <v>Cd</v>
          </cell>
          <cell r="C834">
            <v>49</v>
          </cell>
          <cell r="D834" t="str">
            <v>IAEA MA-A-2 </v>
          </cell>
          <cell r="E834" t="str">
            <v>FISH FILLET</v>
          </cell>
          <cell r="F834">
            <v>0.07400000000000001</v>
          </cell>
          <cell r="G834">
            <v>0.058</v>
          </cell>
          <cell r="H834">
            <v>0.066</v>
          </cell>
          <cell r="I834">
            <v>0.008</v>
          </cell>
        </row>
        <row r="835">
          <cell r="A835" t="str">
            <v>49Co</v>
          </cell>
          <cell r="B835" t="str">
            <v>Co</v>
          </cell>
          <cell r="C835">
            <v>49</v>
          </cell>
          <cell r="D835" t="str">
            <v>IAEA MA-A-2 </v>
          </cell>
          <cell r="E835" t="str">
            <v>FISH FILLET</v>
          </cell>
          <cell r="F835">
            <v>0.1</v>
          </cell>
          <cell r="G835">
            <v>0.06</v>
          </cell>
          <cell r="H835" t="str">
            <v>0.08</v>
          </cell>
          <cell r="I835">
            <v>0.02</v>
          </cell>
        </row>
        <row r="836">
          <cell r="A836" t="str">
            <v>49Cr</v>
          </cell>
          <cell r="B836" t="str">
            <v>Cr</v>
          </cell>
          <cell r="C836">
            <v>49</v>
          </cell>
          <cell r="D836" t="str">
            <v>IAEA MA-A-2 </v>
          </cell>
          <cell r="E836" t="str">
            <v>FISH FILLET</v>
          </cell>
          <cell r="F836">
            <v>1.5</v>
          </cell>
          <cell r="G836">
            <v>1.1</v>
          </cell>
          <cell r="H836">
            <v>1.3</v>
          </cell>
          <cell r="I836">
            <v>0.2</v>
          </cell>
        </row>
        <row r="837">
          <cell r="A837" t="str">
            <v>49Cu</v>
          </cell>
          <cell r="B837" t="str">
            <v>Cu</v>
          </cell>
          <cell r="C837">
            <v>49</v>
          </cell>
          <cell r="D837" t="str">
            <v>IAEA MA-A-2 </v>
          </cell>
          <cell r="E837" t="str">
            <v>FISH FILLET</v>
          </cell>
          <cell r="F837">
            <v>4.2</v>
          </cell>
          <cell r="G837">
            <v>3.8</v>
          </cell>
          <cell r="H837">
            <v>4</v>
          </cell>
          <cell r="I837">
            <v>0.2</v>
          </cell>
        </row>
        <row r="838">
          <cell r="A838" t="str">
            <v>49Fe</v>
          </cell>
          <cell r="B838" t="str">
            <v>Fe</v>
          </cell>
          <cell r="C838">
            <v>49</v>
          </cell>
          <cell r="D838" t="str">
            <v>IAEA MA-A-2 </v>
          </cell>
          <cell r="E838" t="str">
            <v>FISH FILLET</v>
          </cell>
          <cell r="F838">
            <v>56</v>
          </cell>
          <cell r="G838">
            <v>52</v>
          </cell>
          <cell r="H838">
            <v>54</v>
          </cell>
          <cell r="I838">
            <v>2</v>
          </cell>
        </row>
        <row r="839">
          <cell r="A839" t="str">
            <v>49Hg</v>
          </cell>
          <cell r="B839" t="str">
            <v>Hg</v>
          </cell>
          <cell r="C839">
            <v>49</v>
          </cell>
          <cell r="D839" t="str">
            <v>IAEA MA-A-2 </v>
          </cell>
          <cell r="E839" t="str">
            <v>FISH FILLET</v>
          </cell>
          <cell r="F839">
            <v>0.51</v>
          </cell>
          <cell r="G839">
            <v>0.43</v>
          </cell>
          <cell r="H839">
            <v>0.47</v>
          </cell>
          <cell r="I839">
            <v>0.04</v>
          </cell>
        </row>
        <row r="840">
          <cell r="A840" t="str">
            <v>49K</v>
          </cell>
          <cell r="B840" t="str">
            <v>K</v>
          </cell>
          <cell r="C840">
            <v>49</v>
          </cell>
          <cell r="D840" t="str">
            <v>IAEA MA-A-2 </v>
          </cell>
          <cell r="E840" t="str">
            <v>FISH FILLET</v>
          </cell>
          <cell r="F840" t="str">
            <v>NC</v>
          </cell>
          <cell r="G840" t="str">
            <v>NC</v>
          </cell>
        </row>
        <row r="841">
          <cell r="A841" t="str">
            <v>49Mg</v>
          </cell>
          <cell r="B841" t="str">
            <v>Mg</v>
          </cell>
          <cell r="C841">
            <v>49</v>
          </cell>
          <cell r="D841" t="str">
            <v>IAEA MA-A-2 </v>
          </cell>
          <cell r="E841" t="str">
            <v>FISH FILLET</v>
          </cell>
          <cell r="F841" t="str">
            <v>NC</v>
          </cell>
          <cell r="G841" t="str">
            <v>NC</v>
          </cell>
        </row>
        <row r="842">
          <cell r="A842" t="str">
            <v>49Mn</v>
          </cell>
          <cell r="B842" t="str">
            <v>Mn</v>
          </cell>
          <cell r="C842">
            <v>49</v>
          </cell>
          <cell r="D842" t="str">
            <v>IAEA MA-A-2 </v>
          </cell>
          <cell r="E842" t="str">
            <v>FISH FILLET</v>
          </cell>
          <cell r="F842">
            <v>0.89</v>
          </cell>
          <cell r="G842">
            <v>0.7300000000000001</v>
          </cell>
          <cell r="H842">
            <v>0.81</v>
          </cell>
          <cell r="I842">
            <v>0.08</v>
          </cell>
        </row>
        <row r="843">
          <cell r="A843" t="str">
            <v>49Mo</v>
          </cell>
          <cell r="B843" t="str">
            <v>Mo</v>
          </cell>
          <cell r="C843">
            <v>49</v>
          </cell>
          <cell r="D843" t="str">
            <v>IAEA MA-A-2 </v>
          </cell>
          <cell r="E843" t="str">
            <v>FISH FILLET</v>
          </cell>
          <cell r="F843" t="str">
            <v>NC</v>
          </cell>
          <cell r="G843" t="str">
            <v>NC</v>
          </cell>
        </row>
        <row r="844">
          <cell r="A844" t="str">
            <v>49Na</v>
          </cell>
          <cell r="B844" t="str">
            <v>Na</v>
          </cell>
          <cell r="C844">
            <v>49</v>
          </cell>
          <cell r="D844" t="str">
            <v>IAEA MA-A-2 </v>
          </cell>
          <cell r="E844" t="str">
            <v>FISH FILLET</v>
          </cell>
          <cell r="F844" t="str">
            <v>NC</v>
          </cell>
          <cell r="G844" t="str">
            <v>NC</v>
          </cell>
        </row>
        <row r="845">
          <cell r="A845" t="str">
            <v>49Ni</v>
          </cell>
          <cell r="B845" t="str">
            <v>Ni</v>
          </cell>
          <cell r="C845">
            <v>49</v>
          </cell>
          <cell r="D845" t="str">
            <v>IAEA MA-A-2 </v>
          </cell>
          <cell r="E845" t="str">
            <v>FISH FILLET</v>
          </cell>
          <cell r="F845">
            <v>1.5</v>
          </cell>
          <cell r="G845">
            <v>0.7000000000000001</v>
          </cell>
          <cell r="H845">
            <v>1.1</v>
          </cell>
          <cell r="I845">
            <v>0.4</v>
          </cell>
        </row>
        <row r="846">
          <cell r="A846" t="str">
            <v>49Pb</v>
          </cell>
          <cell r="B846" t="str">
            <v>Pb</v>
          </cell>
          <cell r="C846">
            <v>49</v>
          </cell>
          <cell r="D846" t="str">
            <v>IAEA MA-A-2 </v>
          </cell>
          <cell r="E846" t="str">
            <v>FISH FILLET</v>
          </cell>
          <cell r="F846">
            <v>0.72</v>
          </cell>
          <cell r="G846">
            <v>0.43999999999999995</v>
          </cell>
          <cell r="H846">
            <v>0.58</v>
          </cell>
          <cell r="I846">
            <v>0.14</v>
          </cell>
        </row>
        <row r="847">
          <cell r="A847" t="str">
            <v>49Sb</v>
          </cell>
          <cell r="B847" t="str">
            <v>Sb</v>
          </cell>
          <cell r="C847">
            <v>49</v>
          </cell>
          <cell r="D847" t="str">
            <v>IAEA MA-A-2 </v>
          </cell>
          <cell r="E847" t="str">
            <v>FISH FILLET</v>
          </cell>
          <cell r="F847">
            <v>0.007</v>
          </cell>
          <cell r="G847">
            <v>0.003</v>
          </cell>
          <cell r="H847">
            <v>0.005</v>
          </cell>
          <cell r="I847">
            <v>0.002</v>
          </cell>
        </row>
        <row r="848">
          <cell r="A848" t="str">
            <v>49Se</v>
          </cell>
          <cell r="B848" t="str">
            <v>Se</v>
          </cell>
          <cell r="C848">
            <v>49</v>
          </cell>
          <cell r="D848" t="str">
            <v>IAEA MA-A-2 </v>
          </cell>
          <cell r="E848" t="str">
            <v>FISH FILLET</v>
          </cell>
          <cell r="F848">
            <v>2.3</v>
          </cell>
          <cell r="G848">
            <v>1.1</v>
          </cell>
          <cell r="H848">
            <v>1.7</v>
          </cell>
          <cell r="I848">
            <v>0.6</v>
          </cell>
        </row>
        <row r="849">
          <cell r="A849" t="str">
            <v>49Sn</v>
          </cell>
          <cell r="B849" t="str">
            <v>Sn</v>
          </cell>
          <cell r="C849">
            <v>49</v>
          </cell>
          <cell r="D849" t="str">
            <v>IAEA MA-A-2 </v>
          </cell>
          <cell r="E849" t="str">
            <v>FISH FILLET</v>
          </cell>
          <cell r="F849" t="str">
            <v>NC</v>
          </cell>
          <cell r="G849" t="str">
            <v>NC</v>
          </cell>
        </row>
        <row r="850">
          <cell r="A850" t="str">
            <v>49Zn</v>
          </cell>
          <cell r="B850" t="str">
            <v>Zn</v>
          </cell>
          <cell r="C850">
            <v>49</v>
          </cell>
          <cell r="D850" t="str">
            <v>IAEA MA-A-2 </v>
          </cell>
          <cell r="E850" t="str">
            <v>FISH FILLET</v>
          </cell>
          <cell r="F850">
            <v>35</v>
          </cell>
          <cell r="G850">
            <v>31</v>
          </cell>
          <cell r="H850">
            <v>33</v>
          </cell>
          <cell r="I850">
            <v>2</v>
          </cell>
        </row>
        <row r="851">
          <cell r="A851" t="str">
            <v>51Ag</v>
          </cell>
          <cell r="B851" t="str">
            <v>Ag</v>
          </cell>
          <cell r="C851">
            <v>51</v>
          </cell>
          <cell r="D851" t="str">
            <v>IAEA W-4 H2O</v>
          </cell>
          <cell r="E851" t="str">
            <v>WATER</v>
          </cell>
          <cell r="F851" t="str">
            <v>NC</v>
          </cell>
          <cell r="G851" t="str">
            <v>NC</v>
          </cell>
        </row>
        <row r="852">
          <cell r="A852" t="str">
            <v>51Al</v>
          </cell>
          <cell r="B852" t="str">
            <v>Al</v>
          </cell>
          <cell r="C852">
            <v>51</v>
          </cell>
          <cell r="D852" t="str">
            <v>IAEA W-4 H2O</v>
          </cell>
          <cell r="E852" t="str">
            <v>WATER</v>
          </cell>
          <cell r="F852">
            <v>55</v>
          </cell>
          <cell r="G852">
            <v>45</v>
          </cell>
          <cell r="H852">
            <v>50</v>
          </cell>
          <cell r="I852">
            <v>5</v>
          </cell>
        </row>
        <row r="853">
          <cell r="A853" t="str">
            <v>51As</v>
          </cell>
          <cell r="B853" t="str">
            <v>As</v>
          </cell>
          <cell r="C853">
            <v>51</v>
          </cell>
          <cell r="D853" t="str">
            <v>IAEA W-4 H2O</v>
          </cell>
          <cell r="E853" t="str">
            <v>WATER</v>
          </cell>
          <cell r="F853">
            <v>27.5</v>
          </cell>
          <cell r="G853">
            <v>22.5</v>
          </cell>
          <cell r="H853">
            <v>25</v>
          </cell>
          <cell r="I853">
            <v>2.5</v>
          </cell>
        </row>
        <row r="854">
          <cell r="A854" t="str">
            <v>51B</v>
          </cell>
          <cell r="B854" t="str">
            <v>B</v>
          </cell>
          <cell r="C854">
            <v>51</v>
          </cell>
          <cell r="D854" t="str">
            <v>IAEA W-4 H2O</v>
          </cell>
          <cell r="E854" t="str">
            <v>WATER</v>
          </cell>
          <cell r="F854">
            <v>27.5</v>
          </cell>
          <cell r="G854">
            <v>22.5</v>
          </cell>
          <cell r="H854">
            <v>25</v>
          </cell>
          <cell r="I854">
            <v>2.5</v>
          </cell>
        </row>
        <row r="855">
          <cell r="A855" t="str">
            <v>51Ba</v>
          </cell>
          <cell r="B855" t="str">
            <v>Ba</v>
          </cell>
          <cell r="C855">
            <v>51</v>
          </cell>
          <cell r="D855" t="str">
            <v>IAEA W-4 H2O</v>
          </cell>
          <cell r="E855" t="str">
            <v>WATER</v>
          </cell>
          <cell r="F855">
            <v>55</v>
          </cell>
          <cell r="G855">
            <v>45</v>
          </cell>
          <cell r="H855" t="str">
            <v>50</v>
          </cell>
          <cell r="I855">
            <v>5</v>
          </cell>
        </row>
        <row r="856">
          <cell r="A856" t="str">
            <v>51Be</v>
          </cell>
          <cell r="B856" t="str">
            <v>Be</v>
          </cell>
          <cell r="C856">
            <v>51</v>
          </cell>
          <cell r="D856" t="str">
            <v>IAEA W-4 H2O</v>
          </cell>
          <cell r="E856" t="str">
            <v>WATER</v>
          </cell>
          <cell r="F856">
            <v>1.38</v>
          </cell>
          <cell r="G856">
            <v>1.12</v>
          </cell>
          <cell r="H856">
            <v>1.25</v>
          </cell>
          <cell r="I856">
            <v>0.13</v>
          </cell>
        </row>
        <row r="857">
          <cell r="A857" t="str">
            <v>51Ca</v>
          </cell>
          <cell r="B857" t="str">
            <v>Ca</v>
          </cell>
          <cell r="C857">
            <v>51</v>
          </cell>
          <cell r="D857" t="str">
            <v>IAEA W-4 H2O</v>
          </cell>
          <cell r="E857" t="str">
            <v>WATER</v>
          </cell>
          <cell r="F857">
            <v>11000</v>
          </cell>
          <cell r="G857">
            <v>9000</v>
          </cell>
          <cell r="H857" t="str">
            <v>10000</v>
          </cell>
          <cell r="I857">
            <v>1000</v>
          </cell>
        </row>
        <row r="858">
          <cell r="A858" t="str">
            <v>51Cd</v>
          </cell>
          <cell r="B858" t="str">
            <v>Cd</v>
          </cell>
          <cell r="C858">
            <v>51</v>
          </cell>
          <cell r="D858" t="str">
            <v>IAEA W-4 H2O</v>
          </cell>
          <cell r="E858" t="str">
            <v>WATER</v>
          </cell>
          <cell r="F858">
            <v>5.5</v>
          </cell>
          <cell r="G858">
            <v>4.5</v>
          </cell>
          <cell r="H858">
            <v>5</v>
          </cell>
          <cell r="I858">
            <v>0.5</v>
          </cell>
        </row>
        <row r="859">
          <cell r="A859" t="str">
            <v>51Co</v>
          </cell>
          <cell r="B859" t="str">
            <v>Co</v>
          </cell>
          <cell r="C859">
            <v>51</v>
          </cell>
          <cell r="D859" t="str">
            <v>IAEA W-4 H2O</v>
          </cell>
          <cell r="E859" t="str">
            <v>WATER</v>
          </cell>
          <cell r="F859">
            <v>2.75</v>
          </cell>
          <cell r="G859">
            <v>2.25</v>
          </cell>
          <cell r="H859" t="str">
            <v>2.5</v>
          </cell>
          <cell r="I859">
            <v>0.25</v>
          </cell>
        </row>
        <row r="860">
          <cell r="A860" t="str">
            <v>51Cr</v>
          </cell>
          <cell r="B860" t="str">
            <v>Cr</v>
          </cell>
          <cell r="C860">
            <v>51</v>
          </cell>
          <cell r="D860" t="str">
            <v>IAEA W-4 H2O</v>
          </cell>
          <cell r="E860" t="str">
            <v>WATER</v>
          </cell>
          <cell r="F860">
            <v>11</v>
          </cell>
          <cell r="G860">
            <v>9</v>
          </cell>
          <cell r="H860">
            <v>10</v>
          </cell>
          <cell r="I860">
            <v>1</v>
          </cell>
        </row>
        <row r="861">
          <cell r="A861" t="str">
            <v>51Cu</v>
          </cell>
          <cell r="B861" t="str">
            <v>Cu</v>
          </cell>
          <cell r="C861">
            <v>51</v>
          </cell>
          <cell r="D861" t="str">
            <v>IAEA W-4 H2O</v>
          </cell>
          <cell r="E861" t="str">
            <v>WATER</v>
          </cell>
          <cell r="F861">
            <v>27.5</v>
          </cell>
          <cell r="G861">
            <v>22.5</v>
          </cell>
          <cell r="H861">
            <v>25</v>
          </cell>
          <cell r="I861">
            <v>2.5</v>
          </cell>
        </row>
        <row r="862">
          <cell r="A862" t="str">
            <v>51Fe</v>
          </cell>
          <cell r="B862" t="str">
            <v>Fe</v>
          </cell>
          <cell r="C862">
            <v>51</v>
          </cell>
          <cell r="D862" t="str">
            <v>IAEA W-4 H2O</v>
          </cell>
          <cell r="E862" t="str">
            <v>WATER</v>
          </cell>
          <cell r="F862">
            <v>110</v>
          </cell>
          <cell r="G862">
            <v>90</v>
          </cell>
          <cell r="H862">
            <v>100</v>
          </cell>
          <cell r="I862">
            <v>10</v>
          </cell>
        </row>
        <row r="863">
          <cell r="A863" t="str">
            <v>51Hg</v>
          </cell>
          <cell r="B863" t="str">
            <v>Hg</v>
          </cell>
          <cell r="C863">
            <v>51</v>
          </cell>
          <cell r="D863" t="str">
            <v>IAEA W-4 H2O</v>
          </cell>
          <cell r="E863" t="str">
            <v>WATER</v>
          </cell>
          <cell r="F863">
            <v>2.75</v>
          </cell>
          <cell r="G863">
            <v>2.25</v>
          </cell>
          <cell r="H863">
            <v>2.5</v>
          </cell>
          <cell r="I863">
            <v>0.25</v>
          </cell>
        </row>
        <row r="864">
          <cell r="A864" t="str">
            <v>51K</v>
          </cell>
          <cell r="B864" t="str">
            <v>K</v>
          </cell>
          <cell r="C864">
            <v>51</v>
          </cell>
          <cell r="D864" t="str">
            <v>IAEA W-4 H2O</v>
          </cell>
          <cell r="E864" t="str">
            <v>WATER</v>
          </cell>
          <cell r="F864">
            <v>2200</v>
          </cell>
          <cell r="G864">
            <v>1800</v>
          </cell>
          <cell r="H864" t="str">
            <v>2000</v>
          </cell>
          <cell r="I864">
            <v>200</v>
          </cell>
        </row>
        <row r="865">
          <cell r="A865" t="str">
            <v>51Mg</v>
          </cell>
          <cell r="B865" t="str">
            <v>Mg</v>
          </cell>
          <cell r="C865">
            <v>51</v>
          </cell>
          <cell r="D865" t="str">
            <v>IAEA W-4 H2O</v>
          </cell>
          <cell r="E865" t="str">
            <v>WATER</v>
          </cell>
          <cell r="F865">
            <v>4400</v>
          </cell>
          <cell r="G865">
            <v>3600</v>
          </cell>
          <cell r="H865" t="str">
            <v>4000</v>
          </cell>
          <cell r="I865">
            <v>400</v>
          </cell>
        </row>
        <row r="866">
          <cell r="A866" t="str">
            <v>51Mn</v>
          </cell>
          <cell r="B866" t="str">
            <v>Mn</v>
          </cell>
          <cell r="C866">
            <v>51</v>
          </cell>
          <cell r="D866" t="str">
            <v>IAEA W-4 H2O</v>
          </cell>
          <cell r="E866" t="str">
            <v>WATER</v>
          </cell>
          <cell r="F866">
            <v>27.5</v>
          </cell>
          <cell r="G866">
            <v>22.5</v>
          </cell>
          <cell r="H866">
            <v>25</v>
          </cell>
          <cell r="I866">
            <v>2.5</v>
          </cell>
        </row>
        <row r="867">
          <cell r="A867" t="str">
            <v>51Mo</v>
          </cell>
          <cell r="B867" t="str">
            <v>Mo</v>
          </cell>
          <cell r="C867">
            <v>51</v>
          </cell>
          <cell r="D867" t="str">
            <v>IAEA W-4 H2O</v>
          </cell>
          <cell r="E867" t="str">
            <v>WATER</v>
          </cell>
          <cell r="F867">
            <v>2.75</v>
          </cell>
          <cell r="G867">
            <v>2.25</v>
          </cell>
          <cell r="H867">
            <v>2.5</v>
          </cell>
          <cell r="I867">
            <v>0.25</v>
          </cell>
        </row>
        <row r="868">
          <cell r="A868" t="str">
            <v>51Na</v>
          </cell>
          <cell r="B868" t="str">
            <v>Na</v>
          </cell>
          <cell r="C868">
            <v>51</v>
          </cell>
          <cell r="D868" t="str">
            <v>IAEA W-4 H2O</v>
          </cell>
          <cell r="E868" t="str">
            <v>WATER</v>
          </cell>
          <cell r="F868">
            <v>5500</v>
          </cell>
          <cell r="G868">
            <v>4500</v>
          </cell>
          <cell r="H868" t="str">
            <v>5000</v>
          </cell>
          <cell r="I868">
            <v>500</v>
          </cell>
        </row>
        <row r="869">
          <cell r="A869" t="str">
            <v>51Ni</v>
          </cell>
          <cell r="B869" t="str">
            <v>Ni</v>
          </cell>
          <cell r="C869">
            <v>51</v>
          </cell>
          <cell r="D869" t="str">
            <v>IAEA W-4 H2O</v>
          </cell>
          <cell r="E869" t="str">
            <v>WATER</v>
          </cell>
          <cell r="F869">
            <v>2.75</v>
          </cell>
          <cell r="G869">
            <v>2.25</v>
          </cell>
          <cell r="H869">
            <v>2.5</v>
          </cell>
          <cell r="I869">
            <v>0.25</v>
          </cell>
        </row>
        <row r="870">
          <cell r="A870" t="str">
            <v>51Pb</v>
          </cell>
          <cell r="B870" t="str">
            <v>Pb</v>
          </cell>
          <cell r="C870">
            <v>51</v>
          </cell>
          <cell r="D870" t="str">
            <v>IAEA W-4 H2O</v>
          </cell>
          <cell r="E870" t="str">
            <v>WATER</v>
          </cell>
          <cell r="F870">
            <v>27.5</v>
          </cell>
          <cell r="G870">
            <v>22.5</v>
          </cell>
          <cell r="H870">
            <v>25</v>
          </cell>
          <cell r="I870">
            <v>2.5</v>
          </cell>
        </row>
        <row r="871">
          <cell r="A871" t="str">
            <v>51Sb</v>
          </cell>
          <cell r="B871" t="str">
            <v>Sb</v>
          </cell>
          <cell r="C871">
            <v>51</v>
          </cell>
          <cell r="D871" t="str">
            <v>IAEA W-4 H2O</v>
          </cell>
          <cell r="E871" t="str">
            <v>WATER</v>
          </cell>
          <cell r="F871" t="str">
            <v>NC</v>
          </cell>
          <cell r="G871" t="str">
            <v>NC</v>
          </cell>
        </row>
        <row r="872">
          <cell r="A872" t="str">
            <v>51Se</v>
          </cell>
          <cell r="B872" t="str">
            <v>Se</v>
          </cell>
          <cell r="C872">
            <v>51</v>
          </cell>
          <cell r="D872" t="str">
            <v>IAEA W-4 H2O</v>
          </cell>
          <cell r="E872" t="str">
            <v>WATER</v>
          </cell>
          <cell r="F872">
            <v>11</v>
          </cell>
          <cell r="G872">
            <v>9</v>
          </cell>
          <cell r="H872">
            <v>10</v>
          </cell>
          <cell r="I872">
            <v>1</v>
          </cell>
        </row>
        <row r="873">
          <cell r="A873" t="str">
            <v>51Sn</v>
          </cell>
          <cell r="B873" t="str">
            <v>Sn</v>
          </cell>
          <cell r="C873">
            <v>51</v>
          </cell>
          <cell r="D873" t="str">
            <v>IAEA W-4 H2O</v>
          </cell>
          <cell r="E873" t="str">
            <v>WATER</v>
          </cell>
          <cell r="F873" t="str">
            <v>NC</v>
          </cell>
          <cell r="G873" t="str">
            <v>NC</v>
          </cell>
        </row>
        <row r="874">
          <cell r="A874" t="str">
            <v>51Sr</v>
          </cell>
          <cell r="B874" t="str">
            <v>Sr</v>
          </cell>
          <cell r="C874">
            <v>51</v>
          </cell>
          <cell r="D874" t="str">
            <v>IAEA W-4 H2O</v>
          </cell>
          <cell r="E874" t="str">
            <v>WATER</v>
          </cell>
          <cell r="F874">
            <v>55</v>
          </cell>
          <cell r="G874">
            <v>45</v>
          </cell>
          <cell r="H874" t="str">
            <v>50</v>
          </cell>
          <cell r="I874">
            <v>5</v>
          </cell>
        </row>
        <row r="875">
          <cell r="A875" t="str">
            <v>51U</v>
          </cell>
          <cell r="B875" t="str">
            <v>U</v>
          </cell>
          <cell r="C875">
            <v>51</v>
          </cell>
          <cell r="D875" t="str">
            <v>IAEA W-4 H2O</v>
          </cell>
          <cell r="E875" t="str">
            <v>WATER</v>
          </cell>
          <cell r="F875">
            <v>2.75</v>
          </cell>
          <cell r="G875">
            <v>2.25</v>
          </cell>
          <cell r="H875" t="str">
            <v>2.5</v>
          </cell>
          <cell r="I875">
            <v>0.25</v>
          </cell>
        </row>
        <row r="876">
          <cell r="A876" t="str">
            <v>51V</v>
          </cell>
          <cell r="B876" t="str">
            <v>V</v>
          </cell>
          <cell r="C876">
            <v>51</v>
          </cell>
          <cell r="D876" t="str">
            <v>IAEA W-4 H2O</v>
          </cell>
          <cell r="E876" t="str">
            <v>WATER</v>
          </cell>
          <cell r="F876">
            <v>5.609999999999999</v>
          </cell>
          <cell r="G876">
            <v>4.59</v>
          </cell>
          <cell r="H876" t="str">
            <v>5.1</v>
          </cell>
          <cell r="I876">
            <v>0.51</v>
          </cell>
        </row>
        <row r="877">
          <cell r="A877" t="str">
            <v>51Zn</v>
          </cell>
          <cell r="B877" t="str">
            <v>Zn</v>
          </cell>
          <cell r="C877">
            <v>51</v>
          </cell>
          <cell r="D877" t="str">
            <v>IAEA W-4 H2O</v>
          </cell>
          <cell r="E877" t="str">
            <v>WATER</v>
          </cell>
          <cell r="F877">
            <v>55</v>
          </cell>
          <cell r="G877">
            <v>45</v>
          </cell>
          <cell r="H877">
            <v>50</v>
          </cell>
          <cell r="I877">
            <v>5</v>
          </cell>
        </row>
        <row r="878">
          <cell r="A878" t="str">
            <v>52Ag</v>
          </cell>
          <cell r="B878" t="str">
            <v>Ag</v>
          </cell>
          <cell r="C878">
            <v>52</v>
          </cell>
          <cell r="D878" t="str">
            <v>NIST 8431 DIET</v>
          </cell>
          <cell r="E878" t="str">
            <v>MIXED HUMAN DIET</v>
          </cell>
          <cell r="F878" t="str">
            <v>NC</v>
          </cell>
          <cell r="G878" t="str">
            <v>NC</v>
          </cell>
        </row>
        <row r="879">
          <cell r="A879" t="str">
            <v>52Al</v>
          </cell>
          <cell r="B879" t="str">
            <v>Al</v>
          </cell>
          <cell r="C879">
            <v>52</v>
          </cell>
          <cell r="D879" t="str">
            <v>NIST 8431 DIET</v>
          </cell>
          <cell r="E879" t="str">
            <v>MIXED HUMAN DIET</v>
          </cell>
          <cell r="F879">
            <v>5.46</v>
          </cell>
          <cell r="G879">
            <v>3.3199999999999994</v>
          </cell>
          <cell r="H879">
            <v>4.39</v>
          </cell>
          <cell r="I879">
            <v>1.07</v>
          </cell>
        </row>
        <row r="880">
          <cell r="A880" t="str">
            <v>52As</v>
          </cell>
          <cell r="B880" t="str">
            <v>As</v>
          </cell>
          <cell r="C880">
            <v>52</v>
          </cell>
          <cell r="D880" t="str">
            <v>NIST 8431 DIET</v>
          </cell>
          <cell r="E880" t="str">
            <v>MIXED HUMAN DIET</v>
          </cell>
          <cell r="F880">
            <v>1.268</v>
          </cell>
          <cell r="G880">
            <v>0.5800000000000001</v>
          </cell>
          <cell r="H880">
            <v>0.924</v>
          </cell>
          <cell r="I880">
            <v>0.344</v>
          </cell>
        </row>
        <row r="881">
          <cell r="A881" t="str">
            <v>52B</v>
          </cell>
          <cell r="B881" t="str">
            <v>B</v>
          </cell>
          <cell r="C881">
            <v>52</v>
          </cell>
          <cell r="D881" t="str">
            <v>NIST 8431 DIET</v>
          </cell>
          <cell r="E881" t="str">
            <v>MIXED HUMAN DIET</v>
          </cell>
          <cell r="F881" t="str">
            <v>NC</v>
          </cell>
          <cell r="G881" t="str">
            <v>NC</v>
          </cell>
        </row>
        <row r="882">
          <cell r="A882" t="str">
            <v>52Be</v>
          </cell>
          <cell r="B882" t="str">
            <v>Be</v>
          </cell>
          <cell r="C882">
            <v>52</v>
          </cell>
          <cell r="D882" t="str">
            <v>NIST 8431 DIET</v>
          </cell>
          <cell r="E882" t="str">
            <v>MIXED HUMAN DIET</v>
          </cell>
          <cell r="F882" t="str">
            <v>NC</v>
          </cell>
          <cell r="G882" t="str">
            <v>NC</v>
          </cell>
        </row>
        <row r="883">
          <cell r="A883" t="str">
            <v>52Ca</v>
          </cell>
          <cell r="B883" t="str">
            <v>Ca</v>
          </cell>
          <cell r="C883">
            <v>52</v>
          </cell>
          <cell r="D883" t="str">
            <v>NIST 8431 DIET</v>
          </cell>
          <cell r="E883" t="str">
            <v>MIXED HUMAN DIET</v>
          </cell>
          <cell r="F883">
            <v>2080</v>
          </cell>
          <cell r="G883">
            <v>1800</v>
          </cell>
          <cell r="H883">
            <v>1940</v>
          </cell>
          <cell r="I883">
            <v>140</v>
          </cell>
        </row>
        <row r="884">
          <cell r="A884" t="str">
            <v>52Cd</v>
          </cell>
          <cell r="B884" t="str">
            <v>Cd</v>
          </cell>
          <cell r="C884">
            <v>52</v>
          </cell>
          <cell r="D884" t="str">
            <v>NIST 8431 DIET</v>
          </cell>
          <cell r="E884" t="str">
            <v>MIXED HUMAN DIET</v>
          </cell>
          <cell r="F884">
            <v>0.053000000000000005</v>
          </cell>
          <cell r="G884">
            <v>0.031000000000000003</v>
          </cell>
          <cell r="H884">
            <v>0.042</v>
          </cell>
          <cell r="I884">
            <v>0.011</v>
          </cell>
        </row>
        <row r="885">
          <cell r="A885" t="str">
            <v>52Co</v>
          </cell>
          <cell r="B885" t="str">
            <v>Co</v>
          </cell>
          <cell r="C885">
            <v>52</v>
          </cell>
          <cell r="D885" t="str">
            <v>NIST 8431 DIET</v>
          </cell>
          <cell r="E885" t="str">
            <v>MIXED HUMAN DIET</v>
          </cell>
          <cell r="F885">
            <v>0.046</v>
          </cell>
          <cell r="G885">
            <v>0.03</v>
          </cell>
          <cell r="H885" t="str">
            <v>0.038</v>
          </cell>
          <cell r="I885">
            <v>0.008</v>
          </cell>
        </row>
        <row r="886">
          <cell r="A886" t="str">
            <v>52Cr</v>
          </cell>
          <cell r="B886" t="str">
            <v>Cr</v>
          </cell>
          <cell r="C886">
            <v>52</v>
          </cell>
          <cell r="D886" t="str">
            <v>NIST 8431 DIET</v>
          </cell>
          <cell r="E886" t="str">
            <v>MIXED HUMAN DIET</v>
          </cell>
          <cell r="F886">
            <v>0.108</v>
          </cell>
          <cell r="G886">
            <v>0.09599999999999999</v>
          </cell>
          <cell r="H886" t="str">
            <v>0.102</v>
          </cell>
          <cell r="I886">
            <v>0.006</v>
          </cell>
        </row>
        <row r="887">
          <cell r="A887" t="str">
            <v>52Cu</v>
          </cell>
          <cell r="B887" t="str">
            <v>Cu</v>
          </cell>
          <cell r="C887">
            <v>52</v>
          </cell>
          <cell r="D887" t="str">
            <v>NIST 8431 DIET</v>
          </cell>
          <cell r="E887" t="str">
            <v>MIXED HUMAN DIET</v>
          </cell>
          <cell r="F887">
            <v>3.69</v>
          </cell>
          <cell r="G887">
            <v>3.03</v>
          </cell>
          <cell r="H887" t="str">
            <v>3.36</v>
          </cell>
          <cell r="I887">
            <v>0.33</v>
          </cell>
        </row>
        <row r="888">
          <cell r="A888" t="str">
            <v>52Fe</v>
          </cell>
          <cell r="B888" t="str">
            <v>Fe</v>
          </cell>
          <cell r="C888">
            <v>52</v>
          </cell>
          <cell r="D888" t="str">
            <v>NIST 8431 DIET</v>
          </cell>
          <cell r="E888" t="str">
            <v>MIXED HUMAN DIET</v>
          </cell>
          <cell r="F888">
            <v>39.6</v>
          </cell>
          <cell r="G888">
            <v>34.4</v>
          </cell>
          <cell r="H888">
            <v>37</v>
          </cell>
          <cell r="I888">
            <v>2.6</v>
          </cell>
        </row>
        <row r="889">
          <cell r="A889" t="str">
            <v>52Hg</v>
          </cell>
          <cell r="B889" t="str">
            <v>Hg</v>
          </cell>
          <cell r="C889">
            <v>52</v>
          </cell>
          <cell r="D889" t="str">
            <v>NIST 8431 DIET</v>
          </cell>
          <cell r="E889" t="str">
            <v>MIXED HUMAN DIET</v>
          </cell>
          <cell r="F889" t="str">
            <v>NC</v>
          </cell>
          <cell r="G889" t="str">
            <v>NC</v>
          </cell>
        </row>
        <row r="890">
          <cell r="A890" t="str">
            <v>52K</v>
          </cell>
          <cell r="B890" t="str">
            <v>K</v>
          </cell>
          <cell r="C890">
            <v>52</v>
          </cell>
          <cell r="D890" t="str">
            <v>NIST 8431 DIET</v>
          </cell>
          <cell r="E890" t="str">
            <v>MIXED HUMAN DIET</v>
          </cell>
          <cell r="F890">
            <v>12100</v>
          </cell>
          <cell r="G890">
            <v>3700</v>
          </cell>
          <cell r="H890">
            <v>7900</v>
          </cell>
          <cell r="I890">
            <v>4200</v>
          </cell>
        </row>
        <row r="891">
          <cell r="A891" t="str">
            <v>52Mg</v>
          </cell>
          <cell r="B891" t="str">
            <v>Mg</v>
          </cell>
          <cell r="C891">
            <v>52</v>
          </cell>
          <cell r="D891" t="str">
            <v>NIST 8431 DIET</v>
          </cell>
          <cell r="E891" t="str">
            <v>MIXED HUMAN DIET</v>
          </cell>
          <cell r="F891">
            <v>690</v>
          </cell>
          <cell r="G891">
            <v>610</v>
          </cell>
          <cell r="H891">
            <v>650</v>
          </cell>
          <cell r="I891">
            <v>40</v>
          </cell>
        </row>
        <row r="892">
          <cell r="A892" t="str">
            <v>52Mn</v>
          </cell>
          <cell r="B892" t="str">
            <v>Mn</v>
          </cell>
          <cell r="C892">
            <v>52</v>
          </cell>
          <cell r="D892" t="str">
            <v>NIST 8431 DIET</v>
          </cell>
          <cell r="E892" t="str">
            <v>MIXED HUMAN DIET</v>
          </cell>
          <cell r="F892">
            <v>8.43</v>
          </cell>
          <cell r="G892">
            <v>7.81</v>
          </cell>
          <cell r="H892">
            <v>8.12</v>
          </cell>
          <cell r="I892">
            <v>0.31</v>
          </cell>
        </row>
        <row r="893">
          <cell r="A893" t="str">
            <v>52Mo</v>
          </cell>
          <cell r="B893" t="str">
            <v>Mo</v>
          </cell>
          <cell r="C893">
            <v>52</v>
          </cell>
          <cell r="D893" t="str">
            <v>NIST 8431 DIET</v>
          </cell>
          <cell r="E893" t="str">
            <v>MIXED HUMAN DIET</v>
          </cell>
          <cell r="F893">
            <v>0.317</v>
          </cell>
          <cell r="G893">
            <v>0.25899999999999995</v>
          </cell>
          <cell r="H893">
            <v>0.288</v>
          </cell>
          <cell r="I893">
            <v>0.029</v>
          </cell>
        </row>
        <row r="894">
          <cell r="A894" t="str">
            <v>52Na</v>
          </cell>
          <cell r="B894" t="str">
            <v>Na</v>
          </cell>
          <cell r="C894">
            <v>52</v>
          </cell>
          <cell r="D894" t="str">
            <v>NIST 8431 DIET</v>
          </cell>
          <cell r="E894" t="str">
            <v>MIXED HUMAN DIET</v>
          </cell>
          <cell r="F894">
            <v>3280</v>
          </cell>
          <cell r="G894">
            <v>2960</v>
          </cell>
          <cell r="H894">
            <v>3120</v>
          </cell>
          <cell r="I894">
            <v>160</v>
          </cell>
        </row>
        <row r="895">
          <cell r="A895" t="str">
            <v>52Ni</v>
          </cell>
          <cell r="B895" t="str">
            <v>Ni</v>
          </cell>
          <cell r="C895">
            <v>52</v>
          </cell>
          <cell r="D895" t="str">
            <v>NIST 8431 DIET</v>
          </cell>
          <cell r="E895" t="str">
            <v>MIXED HUMAN DIET</v>
          </cell>
          <cell r="F895">
            <v>0.795</v>
          </cell>
          <cell r="G895">
            <v>0.493</v>
          </cell>
          <cell r="H895">
            <v>0.644</v>
          </cell>
          <cell r="I895">
            <v>0.151</v>
          </cell>
        </row>
        <row r="896">
          <cell r="A896" t="str">
            <v>52P </v>
          </cell>
          <cell r="B896" t="str">
            <v>P </v>
          </cell>
          <cell r="C896">
            <v>52</v>
          </cell>
          <cell r="D896" t="str">
            <v>NIST 8431 DIET</v>
          </cell>
          <cell r="E896" t="str">
            <v>MIXED HUMAN DIET</v>
          </cell>
          <cell r="F896">
            <v>3630</v>
          </cell>
          <cell r="G896">
            <v>3010</v>
          </cell>
          <cell r="H896" t="str">
            <v>3320</v>
          </cell>
          <cell r="I896">
            <v>310</v>
          </cell>
        </row>
        <row r="897">
          <cell r="A897" t="str">
            <v>52Pb</v>
          </cell>
          <cell r="B897" t="str">
            <v>Pb</v>
          </cell>
          <cell r="C897">
            <v>52</v>
          </cell>
          <cell r="D897" t="str">
            <v>NIST 8431 DIET</v>
          </cell>
          <cell r="E897" t="str">
            <v>MIXED HUMAN DIET</v>
          </cell>
          <cell r="F897" t="str">
            <v>NC</v>
          </cell>
          <cell r="G897" t="str">
            <v>NC</v>
          </cell>
        </row>
        <row r="898">
          <cell r="A898" t="str">
            <v>52Sb</v>
          </cell>
          <cell r="B898" t="str">
            <v>Sb</v>
          </cell>
          <cell r="C898">
            <v>52</v>
          </cell>
          <cell r="D898" t="str">
            <v>NIST 8431 DIET</v>
          </cell>
          <cell r="E898" t="str">
            <v>MIXED HUMAN DIET</v>
          </cell>
          <cell r="F898" t="str">
            <v>NC</v>
          </cell>
          <cell r="G898" t="str">
            <v>NC</v>
          </cell>
        </row>
        <row r="899">
          <cell r="A899" t="str">
            <v>52Se</v>
          </cell>
          <cell r="B899" t="str">
            <v>Se</v>
          </cell>
          <cell r="C899">
            <v>52</v>
          </cell>
          <cell r="D899" t="str">
            <v>NIST 8431 DIET</v>
          </cell>
          <cell r="E899" t="str">
            <v>MIXED HUMAN DIET</v>
          </cell>
          <cell r="F899">
            <v>0.272</v>
          </cell>
          <cell r="G899">
            <v>0.212</v>
          </cell>
          <cell r="H899">
            <v>0.242</v>
          </cell>
          <cell r="I899">
            <v>0.03</v>
          </cell>
        </row>
        <row r="900">
          <cell r="A900" t="str">
            <v>52Sn</v>
          </cell>
          <cell r="B900" t="str">
            <v>Sn</v>
          </cell>
          <cell r="C900">
            <v>52</v>
          </cell>
          <cell r="D900" t="str">
            <v>NIST 8431 DIET</v>
          </cell>
          <cell r="E900" t="str">
            <v>MIXED HUMAN DIET</v>
          </cell>
          <cell r="F900" t="str">
            <v>NC</v>
          </cell>
          <cell r="G900" t="str">
            <v>NC</v>
          </cell>
        </row>
        <row r="901">
          <cell r="A901" t="str">
            <v>52Zn</v>
          </cell>
          <cell r="B901" t="str">
            <v>Zn</v>
          </cell>
          <cell r="C901">
            <v>52</v>
          </cell>
          <cell r="D901" t="str">
            <v>NIST 8431 DIET</v>
          </cell>
          <cell r="E901" t="str">
            <v>MIXED HUMAN DIET</v>
          </cell>
          <cell r="F901">
            <v>17.6</v>
          </cell>
          <cell r="G901">
            <v>16.4</v>
          </cell>
          <cell r="H901">
            <v>17</v>
          </cell>
          <cell r="I901">
            <v>0.6</v>
          </cell>
        </row>
        <row r="902">
          <cell r="A902" t="str">
            <v>53Ag</v>
          </cell>
          <cell r="B902" t="str">
            <v>Ag</v>
          </cell>
          <cell r="C902">
            <v>53</v>
          </cell>
          <cell r="D902" t="str">
            <v>NIST RM50 </v>
          </cell>
          <cell r="E902" t="str">
            <v>TUNA FISH FILLET</v>
          </cell>
          <cell r="F902" t="str">
            <v>NC</v>
          </cell>
          <cell r="G902" t="str">
            <v>NC</v>
          </cell>
        </row>
        <row r="903">
          <cell r="A903" t="str">
            <v>53Al</v>
          </cell>
          <cell r="B903" t="str">
            <v>Al</v>
          </cell>
          <cell r="C903">
            <v>53</v>
          </cell>
          <cell r="D903" t="str">
            <v>NIST RM50 </v>
          </cell>
          <cell r="E903" t="str">
            <v>TUNA FISH FILLET</v>
          </cell>
          <cell r="F903" t="str">
            <v>NC</v>
          </cell>
          <cell r="G903" t="str">
            <v>NC</v>
          </cell>
        </row>
        <row r="904">
          <cell r="A904" t="str">
            <v>53As</v>
          </cell>
          <cell r="B904" t="str">
            <v>As</v>
          </cell>
          <cell r="C904">
            <v>53</v>
          </cell>
          <cell r="D904" t="str">
            <v>NIST RM50 </v>
          </cell>
          <cell r="E904" t="str">
            <v>TUNA FISH FILLET</v>
          </cell>
          <cell r="F904">
            <v>3.6999999999999997</v>
          </cell>
          <cell r="G904">
            <v>2.9</v>
          </cell>
          <cell r="H904">
            <v>3.3</v>
          </cell>
          <cell r="I904">
            <v>0.4</v>
          </cell>
        </row>
        <row r="905">
          <cell r="A905" t="str">
            <v>53B</v>
          </cell>
          <cell r="B905" t="str">
            <v>B</v>
          </cell>
          <cell r="C905">
            <v>53</v>
          </cell>
          <cell r="D905" t="str">
            <v>NIST RM50 </v>
          </cell>
          <cell r="E905" t="str">
            <v>TUNA FISH FILLET</v>
          </cell>
          <cell r="F905" t="str">
            <v>NC</v>
          </cell>
          <cell r="G905" t="str">
            <v>NC</v>
          </cell>
        </row>
        <row r="906">
          <cell r="A906" t="str">
            <v>53Be</v>
          </cell>
          <cell r="B906" t="str">
            <v>Be</v>
          </cell>
          <cell r="C906">
            <v>53</v>
          </cell>
          <cell r="D906" t="str">
            <v>NIST RM50 </v>
          </cell>
          <cell r="E906" t="str">
            <v>TUNA FISH FILLET</v>
          </cell>
          <cell r="F906" t="str">
            <v>NC</v>
          </cell>
          <cell r="G906" t="str">
            <v>NC</v>
          </cell>
        </row>
        <row r="907">
          <cell r="A907" t="str">
            <v>53Ca</v>
          </cell>
          <cell r="B907" t="str">
            <v>Ca</v>
          </cell>
          <cell r="C907">
            <v>53</v>
          </cell>
          <cell r="D907" t="str">
            <v>NIST RM50 </v>
          </cell>
          <cell r="E907" t="str">
            <v>TUNA FISH FILLET</v>
          </cell>
          <cell r="F907" t="str">
            <v>NC</v>
          </cell>
          <cell r="G907" t="str">
            <v>NC</v>
          </cell>
        </row>
        <row r="908">
          <cell r="A908" t="str">
            <v>53Cd</v>
          </cell>
          <cell r="B908" t="str">
            <v>Cd</v>
          </cell>
          <cell r="C908">
            <v>53</v>
          </cell>
          <cell r="D908" t="str">
            <v>NIST RM50 </v>
          </cell>
          <cell r="E908" t="str">
            <v>TUNA FISH FILLET</v>
          </cell>
          <cell r="F908" t="str">
            <v>NC</v>
          </cell>
          <cell r="G908" t="str">
            <v>NC</v>
          </cell>
        </row>
        <row r="909">
          <cell r="A909" t="str">
            <v>53Cr</v>
          </cell>
          <cell r="B909" t="str">
            <v>Cr</v>
          </cell>
          <cell r="C909">
            <v>53</v>
          </cell>
          <cell r="D909" t="str">
            <v>NIST RM50 </v>
          </cell>
          <cell r="E909" t="str">
            <v>TUNA FISH FILLET</v>
          </cell>
          <cell r="F909" t="str">
            <v>NC</v>
          </cell>
          <cell r="G909" t="str">
            <v>NC</v>
          </cell>
        </row>
        <row r="910">
          <cell r="A910" t="str">
            <v>53Cu</v>
          </cell>
          <cell r="B910" t="str">
            <v>Cu</v>
          </cell>
          <cell r="C910">
            <v>53</v>
          </cell>
          <cell r="D910" t="str">
            <v>NIST RM50 </v>
          </cell>
          <cell r="E910" t="str">
            <v>TUNA FISH FILLET</v>
          </cell>
          <cell r="F910" t="str">
            <v>NC</v>
          </cell>
          <cell r="G910" t="str">
            <v>NC</v>
          </cell>
        </row>
        <row r="911">
          <cell r="A911" t="str">
            <v>53Fe</v>
          </cell>
          <cell r="B911" t="str">
            <v>Fe</v>
          </cell>
          <cell r="C911">
            <v>53</v>
          </cell>
          <cell r="D911" t="str">
            <v>NIST RM50 </v>
          </cell>
          <cell r="E911" t="str">
            <v>TUNA FISH FILLET</v>
          </cell>
          <cell r="F911" t="str">
            <v>NC</v>
          </cell>
          <cell r="G911" t="str">
            <v>NC</v>
          </cell>
        </row>
        <row r="912">
          <cell r="A912" t="str">
            <v>53Hg</v>
          </cell>
          <cell r="B912" t="str">
            <v>Hg</v>
          </cell>
          <cell r="C912">
            <v>53</v>
          </cell>
          <cell r="D912" t="str">
            <v>NIST RM50 </v>
          </cell>
          <cell r="E912" t="str">
            <v>TUNA FISH FILLET</v>
          </cell>
          <cell r="F912">
            <v>1.05</v>
          </cell>
          <cell r="G912">
            <v>0.85</v>
          </cell>
          <cell r="H912">
            <v>0.95</v>
          </cell>
          <cell r="I912">
            <v>0.1</v>
          </cell>
        </row>
        <row r="913">
          <cell r="A913" t="str">
            <v>53K</v>
          </cell>
          <cell r="B913" t="str">
            <v>K</v>
          </cell>
          <cell r="C913">
            <v>53</v>
          </cell>
          <cell r="D913" t="str">
            <v>NIST RM50 </v>
          </cell>
          <cell r="E913" t="str">
            <v>TUNA FISH FILLET</v>
          </cell>
          <cell r="F913">
            <v>13420</v>
          </cell>
          <cell r="G913">
            <v>10980</v>
          </cell>
          <cell r="H913" t="str">
            <v>(12200)</v>
          </cell>
          <cell r="I913">
            <v>1220</v>
          </cell>
        </row>
        <row r="914">
          <cell r="A914" t="str">
            <v>53Mg</v>
          </cell>
          <cell r="B914" t="str">
            <v>Mg</v>
          </cell>
          <cell r="C914">
            <v>53</v>
          </cell>
          <cell r="D914" t="str">
            <v>NIST RM50 </v>
          </cell>
          <cell r="E914" t="str">
            <v>TUNA FISH FILLET</v>
          </cell>
          <cell r="F914" t="str">
            <v>NC</v>
          </cell>
          <cell r="G914" t="str">
            <v>NC</v>
          </cell>
        </row>
        <row r="915">
          <cell r="A915" t="str">
            <v>53Mn</v>
          </cell>
          <cell r="B915" t="str">
            <v>Mn</v>
          </cell>
          <cell r="C915">
            <v>53</v>
          </cell>
          <cell r="D915" t="str">
            <v>NIST RM50 </v>
          </cell>
          <cell r="E915" t="str">
            <v>TUNA FISH FILLET</v>
          </cell>
          <cell r="F915">
            <v>1.4300000000000002</v>
          </cell>
          <cell r="G915">
            <v>1.17</v>
          </cell>
          <cell r="H915" t="str">
            <v>(1.3)</v>
          </cell>
          <cell r="I915">
            <v>0.13</v>
          </cell>
        </row>
        <row r="916">
          <cell r="A916" t="str">
            <v>53Mo</v>
          </cell>
          <cell r="B916" t="str">
            <v>Mo</v>
          </cell>
          <cell r="C916">
            <v>53</v>
          </cell>
          <cell r="D916" t="str">
            <v>NIST RM50 </v>
          </cell>
          <cell r="E916" t="str">
            <v>TUNA FISH FILLET</v>
          </cell>
          <cell r="F916" t="str">
            <v>NC</v>
          </cell>
          <cell r="G916" t="str">
            <v>NC</v>
          </cell>
        </row>
        <row r="917">
          <cell r="A917" t="str">
            <v>53Na</v>
          </cell>
          <cell r="B917" t="str">
            <v>Na</v>
          </cell>
          <cell r="C917">
            <v>53</v>
          </cell>
          <cell r="D917" t="str">
            <v>NIST RM50 </v>
          </cell>
          <cell r="E917" t="str">
            <v>TUNA FISH FILLET</v>
          </cell>
          <cell r="F917">
            <v>1210</v>
          </cell>
          <cell r="G917">
            <v>990</v>
          </cell>
          <cell r="H917" t="str">
            <v>(1100)</v>
          </cell>
          <cell r="I917">
            <v>110</v>
          </cell>
        </row>
        <row r="918">
          <cell r="A918" t="str">
            <v>53Ni</v>
          </cell>
          <cell r="B918" t="str">
            <v>Ni</v>
          </cell>
          <cell r="C918">
            <v>53</v>
          </cell>
          <cell r="D918" t="str">
            <v>NIST RM50 </v>
          </cell>
          <cell r="E918" t="str">
            <v>TUNA FISH FILLET</v>
          </cell>
          <cell r="F918" t="str">
            <v>NC</v>
          </cell>
          <cell r="G918" t="str">
            <v>NC</v>
          </cell>
        </row>
        <row r="919">
          <cell r="A919" t="str">
            <v>53Pb</v>
          </cell>
          <cell r="B919" t="str">
            <v>Pb</v>
          </cell>
          <cell r="C919">
            <v>53</v>
          </cell>
          <cell r="D919" t="str">
            <v>NIST RM50 </v>
          </cell>
          <cell r="E919" t="str">
            <v>TUNA FISH FILLET</v>
          </cell>
          <cell r="F919">
            <v>0.506</v>
          </cell>
          <cell r="G919">
            <v>0.41400000000000003</v>
          </cell>
          <cell r="H919" t="str">
            <v>(0.46)</v>
          </cell>
          <cell r="I919">
            <v>0.046</v>
          </cell>
        </row>
        <row r="920">
          <cell r="A920" t="str">
            <v>53Sb</v>
          </cell>
          <cell r="B920" t="str">
            <v>Sb</v>
          </cell>
          <cell r="C920">
            <v>53</v>
          </cell>
          <cell r="D920" t="str">
            <v>NIST RM50 </v>
          </cell>
          <cell r="E920" t="str">
            <v>TUNA FISH FILLET</v>
          </cell>
          <cell r="F920" t="str">
            <v>NC</v>
          </cell>
          <cell r="G920" t="str">
            <v>NC</v>
          </cell>
        </row>
        <row r="921">
          <cell r="A921" t="str">
            <v>53Se</v>
          </cell>
          <cell r="B921" t="str">
            <v>Se</v>
          </cell>
          <cell r="C921">
            <v>53</v>
          </cell>
          <cell r="D921" t="str">
            <v>NIST RM50 </v>
          </cell>
          <cell r="E921" t="str">
            <v>TUNA FISH FILLET</v>
          </cell>
          <cell r="F921">
            <v>4</v>
          </cell>
          <cell r="G921">
            <v>3.2</v>
          </cell>
          <cell r="H921">
            <v>3.6</v>
          </cell>
          <cell r="I921">
            <v>0.4</v>
          </cell>
        </row>
        <row r="922">
          <cell r="A922" t="str">
            <v>53Sn</v>
          </cell>
          <cell r="B922" t="str">
            <v>Sn</v>
          </cell>
          <cell r="C922">
            <v>53</v>
          </cell>
          <cell r="D922" t="str">
            <v>NIST RM50 </v>
          </cell>
          <cell r="E922" t="str">
            <v>TUNA FISH FILLET</v>
          </cell>
          <cell r="F922" t="str">
            <v>NC</v>
          </cell>
          <cell r="G922" t="str">
            <v>NC</v>
          </cell>
        </row>
        <row r="923">
          <cell r="A923" t="str">
            <v>53Zn</v>
          </cell>
          <cell r="B923" t="str">
            <v>Zn</v>
          </cell>
          <cell r="C923">
            <v>53</v>
          </cell>
          <cell r="D923" t="str">
            <v>NIST RM50 </v>
          </cell>
          <cell r="E923" t="str">
            <v>TUNA FISH FILLET</v>
          </cell>
          <cell r="F923">
            <v>14.6</v>
          </cell>
          <cell r="G923">
            <v>12.6</v>
          </cell>
          <cell r="H923">
            <v>13.6</v>
          </cell>
          <cell r="I923">
            <v>1</v>
          </cell>
        </row>
        <row r="924">
          <cell r="A924" t="str">
            <v>54Ag</v>
          </cell>
          <cell r="B924" t="str">
            <v>Ag</v>
          </cell>
          <cell r="C924">
            <v>54</v>
          </cell>
          <cell r="D924" t="str">
            <v>NIST 1566 </v>
          </cell>
          <cell r="E924" t="str">
            <v>OYSTER Tissue</v>
          </cell>
          <cell r="F924">
            <v>0.98</v>
          </cell>
          <cell r="G924">
            <v>0.8</v>
          </cell>
          <cell r="H924">
            <v>0.89</v>
          </cell>
          <cell r="I924">
            <v>0.09</v>
          </cell>
        </row>
        <row r="925">
          <cell r="A925" t="str">
            <v>54Al</v>
          </cell>
          <cell r="B925" t="str">
            <v>Al</v>
          </cell>
          <cell r="C925">
            <v>54</v>
          </cell>
          <cell r="D925" t="str">
            <v>NIST 1566 </v>
          </cell>
          <cell r="E925" t="str">
            <v>OYSTER Tissue</v>
          </cell>
          <cell r="F925" t="str">
            <v>NC</v>
          </cell>
          <cell r="G925" t="str">
            <v>NC</v>
          </cell>
        </row>
        <row r="926">
          <cell r="A926" t="str">
            <v>54As</v>
          </cell>
          <cell r="B926" t="str">
            <v>As</v>
          </cell>
          <cell r="C926">
            <v>54</v>
          </cell>
          <cell r="D926" t="str">
            <v>NIST 1566 </v>
          </cell>
          <cell r="E926" t="str">
            <v>OYSTER Tissue</v>
          </cell>
          <cell r="F926">
            <v>15.3</v>
          </cell>
          <cell r="G926">
            <v>11.5</v>
          </cell>
          <cell r="H926">
            <v>13.4</v>
          </cell>
          <cell r="I926">
            <v>1.9</v>
          </cell>
        </row>
        <row r="927">
          <cell r="A927" t="str">
            <v>54B</v>
          </cell>
          <cell r="B927" t="str">
            <v>B</v>
          </cell>
          <cell r="C927">
            <v>54</v>
          </cell>
          <cell r="D927" t="str">
            <v>NIST 1566 </v>
          </cell>
          <cell r="E927" t="str">
            <v>OYSTER Tissue</v>
          </cell>
          <cell r="F927" t="str">
            <v>NC</v>
          </cell>
          <cell r="G927" t="str">
            <v>NC</v>
          </cell>
        </row>
        <row r="928">
          <cell r="A928" t="str">
            <v>54Be</v>
          </cell>
          <cell r="B928" t="str">
            <v>Be</v>
          </cell>
          <cell r="C928">
            <v>54</v>
          </cell>
          <cell r="D928" t="str">
            <v>NIST 1566 </v>
          </cell>
          <cell r="E928" t="str">
            <v>OYSTER Tissue</v>
          </cell>
          <cell r="F928" t="str">
            <v>NC</v>
          </cell>
          <cell r="G928" t="str">
            <v>NC</v>
          </cell>
        </row>
        <row r="929">
          <cell r="A929" t="str">
            <v>54Ca</v>
          </cell>
          <cell r="B929" t="str">
            <v>Ca</v>
          </cell>
          <cell r="C929">
            <v>54</v>
          </cell>
          <cell r="D929" t="str">
            <v>NIST 1566 </v>
          </cell>
          <cell r="E929" t="str">
            <v>OYSTER Tissue</v>
          </cell>
          <cell r="F929">
            <v>1700</v>
          </cell>
          <cell r="G929">
            <v>1300</v>
          </cell>
          <cell r="H929">
            <v>1500</v>
          </cell>
          <cell r="I929">
            <v>200</v>
          </cell>
        </row>
        <row r="930">
          <cell r="A930" t="str">
            <v>54Cd</v>
          </cell>
          <cell r="B930" t="str">
            <v>Cd</v>
          </cell>
          <cell r="C930">
            <v>54</v>
          </cell>
          <cell r="D930" t="str">
            <v>NIST 1566 </v>
          </cell>
          <cell r="E930" t="str">
            <v>OYSTER Tissue</v>
          </cell>
          <cell r="F930">
            <v>3.9</v>
          </cell>
          <cell r="G930">
            <v>3.1</v>
          </cell>
          <cell r="H930" t="str">
            <v>3.5</v>
          </cell>
          <cell r="I930">
            <v>0.4</v>
          </cell>
        </row>
        <row r="931">
          <cell r="A931" t="str">
            <v>54Co</v>
          </cell>
          <cell r="B931" t="str">
            <v>Co</v>
          </cell>
          <cell r="C931">
            <v>54</v>
          </cell>
          <cell r="D931" t="str">
            <v>NIST 1566 </v>
          </cell>
          <cell r="E931" t="str">
            <v>OYSTER Tissue</v>
          </cell>
          <cell r="F931">
            <v>0.44</v>
          </cell>
          <cell r="G931">
            <v>0.36000000000000004</v>
          </cell>
          <cell r="H931" t="str">
            <v>(0.4)</v>
          </cell>
          <cell r="I931">
            <v>0.04</v>
          </cell>
        </row>
        <row r="932">
          <cell r="A932" t="str">
            <v>54Cr</v>
          </cell>
          <cell r="B932" t="str">
            <v>Cr</v>
          </cell>
          <cell r="C932">
            <v>54</v>
          </cell>
          <cell r="D932" t="str">
            <v>NIST 1566 </v>
          </cell>
          <cell r="E932" t="str">
            <v>OYSTER Tissue</v>
          </cell>
          <cell r="F932">
            <v>0.96</v>
          </cell>
          <cell r="G932">
            <v>0.41999999999999993</v>
          </cell>
          <cell r="H932">
            <v>0.69</v>
          </cell>
          <cell r="I932">
            <v>0.27</v>
          </cell>
        </row>
        <row r="933">
          <cell r="A933" t="str">
            <v>54Cu</v>
          </cell>
          <cell r="B933" t="str">
            <v>Cu</v>
          </cell>
          <cell r="C933">
            <v>54</v>
          </cell>
          <cell r="D933" t="str">
            <v>NIST 1566 </v>
          </cell>
          <cell r="E933" t="str">
            <v>OYSTER Tissue</v>
          </cell>
          <cell r="F933">
            <v>66.5</v>
          </cell>
          <cell r="G933">
            <v>59.5</v>
          </cell>
          <cell r="H933">
            <v>63</v>
          </cell>
          <cell r="I933">
            <v>3.5</v>
          </cell>
        </row>
        <row r="934">
          <cell r="A934" t="str">
            <v>54Fe</v>
          </cell>
          <cell r="B934" t="str">
            <v>Fe</v>
          </cell>
          <cell r="C934">
            <v>54</v>
          </cell>
          <cell r="D934" t="str">
            <v>NIST 1566 </v>
          </cell>
          <cell r="E934" t="str">
            <v>OYSTER Tissue</v>
          </cell>
          <cell r="F934">
            <v>229</v>
          </cell>
          <cell r="G934">
            <v>161</v>
          </cell>
          <cell r="H934">
            <v>195</v>
          </cell>
          <cell r="I934">
            <v>34</v>
          </cell>
        </row>
        <row r="935">
          <cell r="A935" t="str">
            <v>54Hg</v>
          </cell>
          <cell r="B935" t="str">
            <v>Hg</v>
          </cell>
          <cell r="C935">
            <v>54</v>
          </cell>
          <cell r="D935" t="str">
            <v>NIST 1566 </v>
          </cell>
          <cell r="E935" t="str">
            <v>OYSTER Tissue</v>
          </cell>
          <cell r="F935">
            <v>0.07200000000000001</v>
          </cell>
          <cell r="G935">
            <v>0.042</v>
          </cell>
          <cell r="H935">
            <v>0.057</v>
          </cell>
          <cell r="I935">
            <v>0.015</v>
          </cell>
        </row>
        <row r="936">
          <cell r="A936" t="str">
            <v>54K</v>
          </cell>
          <cell r="B936" t="str">
            <v>K</v>
          </cell>
          <cell r="C936">
            <v>54</v>
          </cell>
          <cell r="D936" t="str">
            <v>NIST 1566 </v>
          </cell>
          <cell r="E936" t="str">
            <v>OYSTER Tissue</v>
          </cell>
          <cell r="F936">
            <v>9740</v>
          </cell>
          <cell r="G936">
            <v>9640</v>
          </cell>
          <cell r="H936">
            <v>9690</v>
          </cell>
          <cell r="I936">
            <v>50</v>
          </cell>
        </row>
        <row r="937">
          <cell r="A937" t="str">
            <v>54Mg</v>
          </cell>
          <cell r="B937" t="str">
            <v>Mg</v>
          </cell>
          <cell r="C937">
            <v>54</v>
          </cell>
          <cell r="D937" t="str">
            <v>NIST 1566 </v>
          </cell>
          <cell r="E937" t="str">
            <v>OYSTER Tissue</v>
          </cell>
          <cell r="F937">
            <v>1370</v>
          </cell>
          <cell r="G937">
            <v>1190</v>
          </cell>
          <cell r="H937">
            <v>1280</v>
          </cell>
          <cell r="I937">
            <v>90</v>
          </cell>
        </row>
        <row r="938">
          <cell r="A938" t="str">
            <v>54Mn</v>
          </cell>
          <cell r="B938" t="str">
            <v>Mn</v>
          </cell>
          <cell r="C938">
            <v>54</v>
          </cell>
          <cell r="D938" t="str">
            <v>NIST 1566 </v>
          </cell>
          <cell r="E938" t="str">
            <v>OYSTER Tissue</v>
          </cell>
          <cell r="F938">
            <v>18.7</v>
          </cell>
          <cell r="G938">
            <v>16.3</v>
          </cell>
          <cell r="H938">
            <v>17.5</v>
          </cell>
          <cell r="I938">
            <v>1.2</v>
          </cell>
        </row>
        <row r="939">
          <cell r="A939" t="str">
            <v>54Mo</v>
          </cell>
          <cell r="B939" t="str">
            <v>Mo</v>
          </cell>
          <cell r="C939">
            <v>54</v>
          </cell>
          <cell r="D939" t="str">
            <v>NIST 1566 </v>
          </cell>
          <cell r="E939" t="str">
            <v>OYSTER Tissue</v>
          </cell>
          <cell r="F939" t="e">
            <v>#VALUE!</v>
          </cell>
          <cell r="G939" t="e">
            <v>#VALUE!</v>
          </cell>
          <cell r="H939" t="str">
            <v>(&lt;0.2)</v>
          </cell>
        </row>
        <row r="940">
          <cell r="A940" t="str">
            <v>54Na</v>
          </cell>
          <cell r="B940" t="str">
            <v>Na</v>
          </cell>
          <cell r="C940">
            <v>54</v>
          </cell>
          <cell r="D940" t="str">
            <v>NIST 1566 </v>
          </cell>
          <cell r="E940" t="str">
            <v>OYSTER Tissue</v>
          </cell>
          <cell r="F940">
            <v>5400</v>
          </cell>
          <cell r="G940">
            <v>4800</v>
          </cell>
          <cell r="H940">
            <v>5100</v>
          </cell>
          <cell r="I940">
            <v>300</v>
          </cell>
        </row>
        <row r="941">
          <cell r="A941" t="str">
            <v>54Ni</v>
          </cell>
          <cell r="B941" t="str">
            <v>Ni</v>
          </cell>
          <cell r="C941">
            <v>54</v>
          </cell>
          <cell r="D941" t="str">
            <v>NIST 1566 </v>
          </cell>
          <cell r="E941" t="str">
            <v>OYSTER Tissue</v>
          </cell>
          <cell r="F941">
            <v>1.22</v>
          </cell>
          <cell r="G941">
            <v>0.8400000000000001</v>
          </cell>
          <cell r="H941">
            <v>1.03</v>
          </cell>
          <cell r="I941">
            <v>0.19</v>
          </cell>
        </row>
        <row r="942">
          <cell r="A942" t="str">
            <v>54Pb</v>
          </cell>
          <cell r="B942" t="str">
            <v>Pb</v>
          </cell>
          <cell r="C942">
            <v>54</v>
          </cell>
          <cell r="D942" t="str">
            <v>NIST 1566 </v>
          </cell>
          <cell r="E942" t="str">
            <v>OYSTER Tissue</v>
          </cell>
          <cell r="F942">
            <v>0.52</v>
          </cell>
          <cell r="G942">
            <v>0.44</v>
          </cell>
          <cell r="H942">
            <v>0.48</v>
          </cell>
          <cell r="I942">
            <v>0.04</v>
          </cell>
        </row>
        <row r="943">
          <cell r="A943" t="str">
            <v>54Ru</v>
          </cell>
          <cell r="B943" t="str">
            <v>Ru</v>
          </cell>
          <cell r="C943">
            <v>54</v>
          </cell>
          <cell r="D943" t="str">
            <v>NIST 1566 </v>
          </cell>
          <cell r="E943" t="str">
            <v>OYSTER Tissue</v>
          </cell>
          <cell r="F943">
            <v>4.54</v>
          </cell>
          <cell r="G943">
            <v>4.36</v>
          </cell>
          <cell r="H943" t="str">
            <v>4.45</v>
          </cell>
          <cell r="I943">
            <v>0.09</v>
          </cell>
        </row>
        <row r="944">
          <cell r="A944" t="str">
            <v>54S</v>
          </cell>
          <cell r="B944" t="str">
            <v>S</v>
          </cell>
          <cell r="C944">
            <v>54</v>
          </cell>
          <cell r="D944" t="str">
            <v>NIST 1566 </v>
          </cell>
          <cell r="E944" t="str">
            <v>OYSTER Tissue</v>
          </cell>
          <cell r="F944">
            <v>8360</v>
          </cell>
          <cell r="G944">
            <v>6840</v>
          </cell>
          <cell r="H944" t="str">
            <v>(7600)</v>
          </cell>
          <cell r="I944">
            <v>760</v>
          </cell>
        </row>
        <row r="945">
          <cell r="A945" t="str">
            <v>54Sb</v>
          </cell>
          <cell r="B945" t="str">
            <v>Sb</v>
          </cell>
          <cell r="C945">
            <v>54</v>
          </cell>
          <cell r="D945" t="str">
            <v>NIST 1566 </v>
          </cell>
          <cell r="E945" t="str">
            <v>OYSTER Tissue</v>
          </cell>
          <cell r="F945" t="str">
            <v>NC</v>
          </cell>
          <cell r="G945" t="str">
            <v>NC</v>
          </cell>
        </row>
        <row r="946">
          <cell r="A946" t="str">
            <v>54Se</v>
          </cell>
          <cell r="B946" t="str">
            <v>Se</v>
          </cell>
          <cell r="C946">
            <v>54</v>
          </cell>
          <cell r="D946" t="str">
            <v>NIST 1566 </v>
          </cell>
          <cell r="E946" t="str">
            <v>OYSTER Tissue</v>
          </cell>
          <cell r="F946">
            <v>2.6</v>
          </cell>
          <cell r="G946">
            <v>1.6</v>
          </cell>
          <cell r="H946">
            <v>2.1</v>
          </cell>
          <cell r="I946">
            <v>0.5</v>
          </cell>
        </row>
        <row r="947">
          <cell r="A947" t="str">
            <v>54Sn</v>
          </cell>
          <cell r="B947" t="str">
            <v>Sn</v>
          </cell>
          <cell r="C947">
            <v>54</v>
          </cell>
          <cell r="D947" t="str">
            <v>NIST 1566 </v>
          </cell>
          <cell r="E947" t="str">
            <v>OYSTER Tissue</v>
          </cell>
          <cell r="F947" t="str">
            <v>NC</v>
          </cell>
          <cell r="G947" t="str">
            <v>NC</v>
          </cell>
        </row>
        <row r="948">
          <cell r="A948" t="str">
            <v>54Sr</v>
          </cell>
          <cell r="B948" t="str">
            <v>Sr</v>
          </cell>
          <cell r="C948">
            <v>54</v>
          </cell>
          <cell r="D948" t="str">
            <v>NIST 1566 </v>
          </cell>
          <cell r="E948" t="str">
            <v>OYSTER Tissue</v>
          </cell>
          <cell r="F948">
            <v>10.92</v>
          </cell>
          <cell r="G948">
            <v>9.799999999999999</v>
          </cell>
          <cell r="H948" t="str">
            <v>10.36</v>
          </cell>
          <cell r="I948">
            <v>0.56</v>
          </cell>
        </row>
        <row r="949">
          <cell r="A949" t="str">
            <v>54U</v>
          </cell>
          <cell r="B949" t="str">
            <v>U</v>
          </cell>
          <cell r="C949">
            <v>54</v>
          </cell>
          <cell r="D949" t="str">
            <v>NIST 1566 </v>
          </cell>
          <cell r="E949" t="str">
            <v>OYSTER Tissue</v>
          </cell>
          <cell r="F949">
            <v>0.12200000000000001</v>
          </cell>
          <cell r="G949">
            <v>0.11</v>
          </cell>
          <cell r="H949" t="str">
            <v>0.116</v>
          </cell>
          <cell r="I949">
            <v>0.006</v>
          </cell>
        </row>
        <row r="950">
          <cell r="A950" t="str">
            <v>54V</v>
          </cell>
          <cell r="B950" t="str">
            <v>V</v>
          </cell>
          <cell r="C950">
            <v>54</v>
          </cell>
          <cell r="D950" t="str">
            <v>NIST 1566 </v>
          </cell>
          <cell r="E950" t="str">
            <v>OYSTER Tissue</v>
          </cell>
          <cell r="F950">
            <v>2.4</v>
          </cell>
          <cell r="G950">
            <v>2.1999999999999997</v>
          </cell>
          <cell r="H950" t="str">
            <v>2.3</v>
          </cell>
          <cell r="I950">
            <v>0.1</v>
          </cell>
        </row>
        <row r="951">
          <cell r="A951" t="str">
            <v>54Zn</v>
          </cell>
          <cell r="B951" t="str">
            <v>Zn</v>
          </cell>
          <cell r="C951">
            <v>54</v>
          </cell>
          <cell r="D951" t="str">
            <v>NIST 1566 </v>
          </cell>
          <cell r="E951" t="str">
            <v>OYSTER Tissue</v>
          </cell>
          <cell r="F951">
            <v>866</v>
          </cell>
          <cell r="G951">
            <v>838</v>
          </cell>
          <cell r="H951">
            <v>852</v>
          </cell>
          <cell r="I951">
            <v>14</v>
          </cell>
        </row>
        <row r="952">
          <cell r="A952" t="str">
            <v>55Ag</v>
          </cell>
          <cell r="B952" t="str">
            <v>Ag</v>
          </cell>
          <cell r="C952">
            <v>55</v>
          </cell>
          <cell r="D952" t="str">
            <v>NIST 1566a </v>
          </cell>
          <cell r="E952" t="str">
            <v>OYSTER Tissue</v>
          </cell>
          <cell r="F952">
            <v>1.8299999999999998</v>
          </cell>
          <cell r="G952">
            <v>1.53</v>
          </cell>
          <cell r="H952">
            <v>1.68</v>
          </cell>
          <cell r="I952">
            <v>0.15</v>
          </cell>
        </row>
        <row r="953">
          <cell r="A953" t="str">
            <v>55Al</v>
          </cell>
          <cell r="B953" t="str">
            <v>Al</v>
          </cell>
          <cell r="C953">
            <v>55</v>
          </cell>
          <cell r="D953" t="str">
            <v>NIST 1566a </v>
          </cell>
          <cell r="E953" t="str">
            <v>OYSTER Tissue</v>
          </cell>
          <cell r="F953">
            <v>215</v>
          </cell>
          <cell r="G953">
            <v>190</v>
          </cell>
          <cell r="H953">
            <v>202.5</v>
          </cell>
          <cell r="I953">
            <v>12.5</v>
          </cell>
        </row>
        <row r="954">
          <cell r="A954" t="str">
            <v>55As</v>
          </cell>
          <cell r="B954" t="str">
            <v>As</v>
          </cell>
          <cell r="C954">
            <v>55</v>
          </cell>
          <cell r="D954" t="str">
            <v>NIST 1566a </v>
          </cell>
          <cell r="E954" t="str">
            <v>OYSTER Tissue</v>
          </cell>
          <cell r="F954">
            <v>15.2</v>
          </cell>
          <cell r="G954">
            <v>12.8</v>
          </cell>
          <cell r="H954">
            <v>14</v>
          </cell>
          <cell r="I954">
            <v>1.2</v>
          </cell>
        </row>
        <row r="955">
          <cell r="A955" t="str">
            <v>55B</v>
          </cell>
          <cell r="B955" t="str">
            <v>B</v>
          </cell>
          <cell r="C955">
            <v>55</v>
          </cell>
          <cell r="D955" t="str">
            <v>NIST 1566a </v>
          </cell>
          <cell r="E955" t="str">
            <v>OYSTER Tissue</v>
          </cell>
          <cell r="F955" t="str">
            <v>NC</v>
          </cell>
          <cell r="G955" t="str">
            <v>NC</v>
          </cell>
        </row>
        <row r="956">
          <cell r="A956" t="str">
            <v>55Be</v>
          </cell>
          <cell r="B956" t="str">
            <v>Be</v>
          </cell>
          <cell r="C956">
            <v>55</v>
          </cell>
          <cell r="D956" t="str">
            <v>NIST 1566a </v>
          </cell>
          <cell r="E956" t="str">
            <v>OYSTER Tissue</v>
          </cell>
          <cell r="F956" t="str">
            <v>NC</v>
          </cell>
          <cell r="G956" t="str">
            <v>NC</v>
          </cell>
        </row>
        <row r="957">
          <cell r="A957" t="str">
            <v>55Ca</v>
          </cell>
          <cell r="B957" t="str">
            <v>Ca</v>
          </cell>
          <cell r="C957">
            <v>55</v>
          </cell>
          <cell r="D957" t="str">
            <v>NIST 1566a </v>
          </cell>
          <cell r="E957" t="str">
            <v>OYSTER Tissue</v>
          </cell>
          <cell r="F957">
            <v>2150</v>
          </cell>
          <cell r="G957">
            <v>1770</v>
          </cell>
          <cell r="H957">
            <v>1960</v>
          </cell>
          <cell r="I957">
            <v>190</v>
          </cell>
        </row>
        <row r="958">
          <cell r="A958" t="str">
            <v>55Cd</v>
          </cell>
          <cell r="B958" t="str">
            <v>Cd</v>
          </cell>
          <cell r="C958">
            <v>55</v>
          </cell>
          <cell r="D958" t="str">
            <v>NIST 1566a </v>
          </cell>
          <cell r="E958" t="str">
            <v>OYSTER Tissue</v>
          </cell>
          <cell r="F958">
            <v>4.53</v>
          </cell>
          <cell r="G958">
            <v>3.7700000000000005</v>
          </cell>
          <cell r="H958">
            <v>4.15</v>
          </cell>
          <cell r="I958">
            <v>0.38</v>
          </cell>
        </row>
        <row r="959">
          <cell r="A959" t="str">
            <v>55Cl</v>
          </cell>
          <cell r="B959" t="str">
            <v>Cl</v>
          </cell>
          <cell r="C959">
            <v>55</v>
          </cell>
          <cell r="D959" t="str">
            <v>NIST 1566a </v>
          </cell>
          <cell r="E959" t="str">
            <v>OYSTER Tissue</v>
          </cell>
          <cell r="F959">
            <v>8430</v>
          </cell>
          <cell r="G959">
            <v>8150</v>
          </cell>
          <cell r="H959" t="str">
            <v>8290</v>
          </cell>
          <cell r="I959">
            <v>140</v>
          </cell>
        </row>
        <row r="960">
          <cell r="A960" t="str">
            <v>55Co</v>
          </cell>
          <cell r="B960" t="str">
            <v>Co</v>
          </cell>
          <cell r="C960">
            <v>55</v>
          </cell>
          <cell r="D960" t="str">
            <v>NIST 1566a </v>
          </cell>
          <cell r="E960" t="str">
            <v>OYSTER Tissue</v>
          </cell>
          <cell r="F960">
            <v>0.6799999999999999</v>
          </cell>
          <cell r="G960">
            <v>0.45999999999999996</v>
          </cell>
          <cell r="H960" t="str">
            <v>0.57</v>
          </cell>
          <cell r="I960">
            <v>0.11</v>
          </cell>
        </row>
        <row r="961">
          <cell r="A961" t="str">
            <v>55Cr</v>
          </cell>
          <cell r="B961" t="str">
            <v>Cr</v>
          </cell>
          <cell r="C961">
            <v>55</v>
          </cell>
          <cell r="D961" t="str">
            <v>NIST 1566a </v>
          </cell>
          <cell r="E961" t="str">
            <v>OYSTER Tissue</v>
          </cell>
          <cell r="F961">
            <v>1.89</v>
          </cell>
          <cell r="G961">
            <v>0.97</v>
          </cell>
          <cell r="H961">
            <v>1.43</v>
          </cell>
          <cell r="I961">
            <v>0.46</v>
          </cell>
        </row>
        <row r="962">
          <cell r="A962" t="str">
            <v>55Cu</v>
          </cell>
          <cell r="B962" t="str">
            <v>Cu</v>
          </cell>
          <cell r="C962">
            <v>55</v>
          </cell>
          <cell r="D962" t="str">
            <v>NIST 1566a </v>
          </cell>
          <cell r="E962" t="str">
            <v>OYSTER Tissue</v>
          </cell>
          <cell r="F962">
            <v>70.6</v>
          </cell>
          <cell r="G962">
            <v>62</v>
          </cell>
          <cell r="H962">
            <v>66.3</v>
          </cell>
          <cell r="I962">
            <v>4.3</v>
          </cell>
        </row>
        <row r="963">
          <cell r="A963" t="str">
            <v>55Fe</v>
          </cell>
          <cell r="B963" t="str">
            <v>Fe</v>
          </cell>
          <cell r="C963">
            <v>55</v>
          </cell>
          <cell r="D963" t="str">
            <v>NIST 1566a </v>
          </cell>
          <cell r="E963" t="str">
            <v>OYSTER Tissue</v>
          </cell>
          <cell r="F963">
            <v>554</v>
          </cell>
          <cell r="G963">
            <v>524</v>
          </cell>
          <cell r="H963">
            <v>539</v>
          </cell>
          <cell r="I963">
            <v>15</v>
          </cell>
        </row>
        <row r="964">
          <cell r="A964" t="str">
            <v>55Hg</v>
          </cell>
          <cell r="B964" t="str">
            <v>Hg</v>
          </cell>
          <cell r="C964">
            <v>55</v>
          </cell>
          <cell r="D964" t="str">
            <v>NIST 1566a </v>
          </cell>
          <cell r="E964" t="str">
            <v>OYSTER Tissue</v>
          </cell>
          <cell r="F964">
            <v>0.07089999999999999</v>
          </cell>
          <cell r="G964">
            <v>0.057499999999999996</v>
          </cell>
          <cell r="H964">
            <v>0.0642</v>
          </cell>
          <cell r="I964">
            <v>0.0067</v>
          </cell>
        </row>
        <row r="965">
          <cell r="A965" t="str">
            <v>55I</v>
          </cell>
          <cell r="B965" t="str">
            <v>I</v>
          </cell>
          <cell r="C965">
            <v>55</v>
          </cell>
          <cell r="D965" t="str">
            <v>NIST 1566a </v>
          </cell>
          <cell r="E965" t="str">
            <v>OYSTER Tissue</v>
          </cell>
          <cell r="F965">
            <v>4.88</v>
          </cell>
          <cell r="G965">
            <v>4.04</v>
          </cell>
          <cell r="H965" t="str">
            <v>4.46</v>
          </cell>
          <cell r="I965">
            <v>0.42</v>
          </cell>
        </row>
        <row r="966">
          <cell r="A966" t="str">
            <v>55K</v>
          </cell>
          <cell r="B966" t="str">
            <v>K</v>
          </cell>
          <cell r="C966">
            <v>55</v>
          </cell>
          <cell r="D966" t="str">
            <v>NIST 1566a </v>
          </cell>
          <cell r="E966" t="str">
            <v>OYSTER Tissue</v>
          </cell>
          <cell r="F966">
            <v>8370</v>
          </cell>
          <cell r="G966">
            <v>7430</v>
          </cell>
          <cell r="H966">
            <v>7900</v>
          </cell>
          <cell r="I966">
            <v>470</v>
          </cell>
        </row>
        <row r="967">
          <cell r="A967" t="str">
            <v>55Mg</v>
          </cell>
          <cell r="B967" t="str">
            <v>Mg</v>
          </cell>
          <cell r="C967">
            <v>55</v>
          </cell>
          <cell r="D967" t="str">
            <v>NIST 1566a </v>
          </cell>
          <cell r="E967" t="str">
            <v>OYSTER Tissue</v>
          </cell>
          <cell r="F967">
            <v>1350</v>
          </cell>
          <cell r="G967">
            <v>1010</v>
          </cell>
          <cell r="H967">
            <v>1180</v>
          </cell>
          <cell r="I967">
            <v>170</v>
          </cell>
        </row>
        <row r="968">
          <cell r="A968" t="str">
            <v>55Mn</v>
          </cell>
          <cell r="B968" t="str">
            <v>Mn</v>
          </cell>
          <cell r="C968">
            <v>55</v>
          </cell>
          <cell r="D968" t="str">
            <v>NIST 1566a </v>
          </cell>
          <cell r="E968" t="str">
            <v>OYSTER Tissue</v>
          </cell>
          <cell r="F968">
            <v>13.8</v>
          </cell>
          <cell r="G968">
            <v>10.8</v>
          </cell>
          <cell r="H968">
            <v>12.3</v>
          </cell>
          <cell r="I968">
            <v>1.5</v>
          </cell>
        </row>
        <row r="969">
          <cell r="A969" t="str">
            <v>55Mo</v>
          </cell>
          <cell r="B969" t="str">
            <v>Mo</v>
          </cell>
          <cell r="C969">
            <v>55</v>
          </cell>
          <cell r="D969" t="str">
            <v>NIST 1566a </v>
          </cell>
          <cell r="E969" t="str">
            <v>OYSTER Tissue</v>
          </cell>
          <cell r="F969" t="str">
            <v>NC</v>
          </cell>
          <cell r="G969" t="str">
            <v>NC</v>
          </cell>
        </row>
        <row r="970">
          <cell r="A970" t="str">
            <v>55Na</v>
          </cell>
          <cell r="B970" t="str">
            <v>Na</v>
          </cell>
          <cell r="C970">
            <v>55</v>
          </cell>
          <cell r="D970" t="str">
            <v>NIST 1566a </v>
          </cell>
          <cell r="E970" t="str">
            <v>OYSTER Tissue</v>
          </cell>
          <cell r="F970">
            <v>4300</v>
          </cell>
          <cell r="G970">
            <v>4040</v>
          </cell>
          <cell r="H970">
            <v>4170</v>
          </cell>
          <cell r="I970">
            <v>130</v>
          </cell>
        </row>
        <row r="971">
          <cell r="A971" t="str">
            <v>55Ni</v>
          </cell>
          <cell r="B971" t="str">
            <v>Ni</v>
          </cell>
          <cell r="C971">
            <v>55</v>
          </cell>
          <cell r="D971" t="str">
            <v>NIST 1566a </v>
          </cell>
          <cell r="E971" t="str">
            <v>OYSTER Tissue</v>
          </cell>
          <cell r="F971">
            <v>2.69</v>
          </cell>
          <cell r="G971">
            <v>1.81</v>
          </cell>
          <cell r="H971">
            <v>2.25</v>
          </cell>
          <cell r="I971">
            <v>0.44</v>
          </cell>
        </row>
        <row r="972">
          <cell r="A972" t="str">
            <v>55P</v>
          </cell>
          <cell r="B972" t="str">
            <v>P</v>
          </cell>
          <cell r="C972">
            <v>55</v>
          </cell>
          <cell r="D972" t="str">
            <v>NIST 1566a </v>
          </cell>
          <cell r="E972" t="str">
            <v>OYSTER Tissue</v>
          </cell>
          <cell r="F972">
            <v>6410</v>
          </cell>
          <cell r="G972">
            <v>6050</v>
          </cell>
          <cell r="H972" t="str">
            <v>6230</v>
          </cell>
          <cell r="I972">
            <v>180</v>
          </cell>
        </row>
        <row r="973">
          <cell r="A973" t="str">
            <v>55Pb</v>
          </cell>
          <cell r="B973" t="str">
            <v>Pb</v>
          </cell>
          <cell r="C973">
            <v>55</v>
          </cell>
          <cell r="D973" t="str">
            <v>NIST 1566a </v>
          </cell>
          <cell r="E973" t="str">
            <v>OYSTER Tissue</v>
          </cell>
          <cell r="F973">
            <v>0.385</v>
          </cell>
          <cell r="G973">
            <v>0.357</v>
          </cell>
          <cell r="H973">
            <v>0.371</v>
          </cell>
          <cell r="I973">
            <v>0.014</v>
          </cell>
        </row>
        <row r="974">
          <cell r="A974" t="str">
            <v>55Rb</v>
          </cell>
          <cell r="B974" t="str">
            <v>Rb</v>
          </cell>
          <cell r="C974">
            <v>55</v>
          </cell>
          <cell r="D974" t="str">
            <v>NIST 1566a </v>
          </cell>
          <cell r="E974" t="str">
            <v>OYSTER Tissue</v>
          </cell>
          <cell r="F974">
            <v>3.3</v>
          </cell>
          <cell r="G974">
            <v>2.7</v>
          </cell>
          <cell r="H974" t="str">
            <v>(3)</v>
          </cell>
          <cell r="I974">
            <v>0.3</v>
          </cell>
        </row>
        <row r="975">
          <cell r="A975" t="str">
            <v>55S</v>
          </cell>
          <cell r="B975" t="str">
            <v>S</v>
          </cell>
          <cell r="C975">
            <v>55</v>
          </cell>
          <cell r="D975" t="str">
            <v>NIST 1566a </v>
          </cell>
          <cell r="E975" t="str">
            <v>OYSTER Tissue</v>
          </cell>
          <cell r="F975">
            <v>8810</v>
          </cell>
          <cell r="G975">
            <v>8430</v>
          </cell>
          <cell r="H975" t="str">
            <v>8620</v>
          </cell>
          <cell r="I975">
            <v>190</v>
          </cell>
        </row>
        <row r="976">
          <cell r="A976" t="str">
            <v>55Sb</v>
          </cell>
          <cell r="B976" t="str">
            <v>Sb</v>
          </cell>
          <cell r="C976">
            <v>55</v>
          </cell>
          <cell r="D976" t="str">
            <v>NIST 1566a </v>
          </cell>
          <cell r="E976" t="str">
            <v>OYSTER Tissue</v>
          </cell>
          <cell r="F976">
            <v>0.011</v>
          </cell>
          <cell r="G976">
            <v>0.009000000000000001</v>
          </cell>
          <cell r="H976" t="str">
            <v>(0.01)</v>
          </cell>
          <cell r="I976">
            <v>0.001</v>
          </cell>
        </row>
        <row r="977">
          <cell r="A977" t="str">
            <v>55Se</v>
          </cell>
          <cell r="B977" t="str">
            <v>Se</v>
          </cell>
          <cell r="C977">
            <v>55</v>
          </cell>
          <cell r="D977" t="str">
            <v>NIST 1566a </v>
          </cell>
          <cell r="E977" t="str">
            <v>OYSTER Tissue</v>
          </cell>
          <cell r="F977">
            <v>2.45</v>
          </cell>
          <cell r="G977">
            <v>1.97</v>
          </cell>
          <cell r="H977">
            <v>2.21</v>
          </cell>
          <cell r="I977">
            <v>0.24</v>
          </cell>
        </row>
        <row r="978">
          <cell r="A978" t="str">
            <v>55Sn</v>
          </cell>
          <cell r="B978" t="str">
            <v>Sn</v>
          </cell>
          <cell r="C978">
            <v>55</v>
          </cell>
          <cell r="D978" t="str">
            <v>NIST 1566a </v>
          </cell>
          <cell r="E978" t="str">
            <v>OYSTER Tissue</v>
          </cell>
          <cell r="F978">
            <v>3.3</v>
          </cell>
          <cell r="G978">
            <v>2.7</v>
          </cell>
          <cell r="H978" t="str">
            <v>(3)</v>
          </cell>
          <cell r="I978">
            <v>0.3</v>
          </cell>
        </row>
        <row r="979">
          <cell r="A979" t="str">
            <v>55Sr</v>
          </cell>
          <cell r="B979" t="str">
            <v>Sr</v>
          </cell>
          <cell r="C979">
            <v>55</v>
          </cell>
          <cell r="D979" t="str">
            <v>NIST 1566a </v>
          </cell>
          <cell r="E979" t="str">
            <v>OYSTER Tissue</v>
          </cell>
          <cell r="F979">
            <v>12.1</v>
          </cell>
          <cell r="G979">
            <v>10.1</v>
          </cell>
          <cell r="H979" t="str">
            <v>11.1</v>
          </cell>
          <cell r="I979">
            <v>1</v>
          </cell>
        </row>
        <row r="980">
          <cell r="A980" t="str">
            <v>55U</v>
          </cell>
          <cell r="B980" t="str">
            <v>U</v>
          </cell>
          <cell r="C980">
            <v>55</v>
          </cell>
          <cell r="D980" t="str">
            <v>NIST 1566a </v>
          </cell>
          <cell r="E980" t="str">
            <v>OYSTER Tissue</v>
          </cell>
          <cell r="F980">
            <v>0.14400000000000002</v>
          </cell>
          <cell r="G980">
            <v>0.12000000000000001</v>
          </cell>
          <cell r="H980" t="str">
            <v>0.132</v>
          </cell>
          <cell r="I980">
            <v>0.012</v>
          </cell>
        </row>
        <row r="981">
          <cell r="A981" t="str">
            <v>55V</v>
          </cell>
          <cell r="B981" t="str">
            <v>V</v>
          </cell>
          <cell r="C981">
            <v>55</v>
          </cell>
          <cell r="D981" t="str">
            <v>NIST 1566a </v>
          </cell>
          <cell r="E981" t="str">
            <v>OYSTER Tissue</v>
          </cell>
          <cell r="F981">
            <v>4.83</v>
          </cell>
          <cell r="G981">
            <v>4.529999999999999</v>
          </cell>
          <cell r="H981" t="str">
            <v>4.68</v>
          </cell>
          <cell r="I981">
            <v>0.15</v>
          </cell>
        </row>
        <row r="982">
          <cell r="A982" t="str">
            <v>55Zn</v>
          </cell>
          <cell r="B982" t="str">
            <v>Zn</v>
          </cell>
          <cell r="C982">
            <v>55</v>
          </cell>
          <cell r="D982" t="str">
            <v>NIST 1566a </v>
          </cell>
          <cell r="E982" t="str">
            <v>OYSTER Tissue</v>
          </cell>
          <cell r="F982">
            <v>887</v>
          </cell>
          <cell r="G982">
            <v>773</v>
          </cell>
          <cell r="H982">
            <v>830</v>
          </cell>
          <cell r="I982">
            <v>57</v>
          </cell>
        </row>
        <row r="983">
          <cell r="A983" t="str">
            <v>56Ag</v>
          </cell>
          <cell r="B983" t="str">
            <v>Ag</v>
          </cell>
          <cell r="C983">
            <v>56</v>
          </cell>
          <cell r="D983" t="str">
            <v>NIST 1570</v>
          </cell>
          <cell r="E983" t="str">
            <v>PLANT (SPINACH)</v>
          </cell>
          <cell r="F983" t="str">
            <v>NC</v>
          </cell>
          <cell r="G983" t="str">
            <v>NC</v>
          </cell>
        </row>
        <row r="984">
          <cell r="A984" t="str">
            <v>56Al</v>
          </cell>
          <cell r="B984" t="str">
            <v>Al</v>
          </cell>
          <cell r="C984">
            <v>56</v>
          </cell>
          <cell r="D984" t="str">
            <v>NIST 1570</v>
          </cell>
          <cell r="E984" t="str">
            <v>PLANT (SPINACH)</v>
          </cell>
          <cell r="F984">
            <v>920</v>
          </cell>
          <cell r="G984">
            <v>820</v>
          </cell>
          <cell r="H984">
            <v>870</v>
          </cell>
          <cell r="I984">
            <v>50</v>
          </cell>
        </row>
        <row r="985">
          <cell r="A985" t="str">
            <v>56As</v>
          </cell>
          <cell r="B985" t="str">
            <v>As</v>
          </cell>
          <cell r="C985">
            <v>56</v>
          </cell>
          <cell r="D985" t="str">
            <v>NIST 1570</v>
          </cell>
          <cell r="E985" t="str">
            <v>PLANT (SPINACH)</v>
          </cell>
          <cell r="F985">
            <v>0.2</v>
          </cell>
          <cell r="G985">
            <v>0.09999999999999999</v>
          </cell>
          <cell r="H985">
            <v>0.15</v>
          </cell>
          <cell r="I985">
            <v>0.05</v>
          </cell>
        </row>
        <row r="986">
          <cell r="A986" t="str">
            <v>56B</v>
          </cell>
          <cell r="B986" t="str">
            <v>B</v>
          </cell>
          <cell r="C986">
            <v>56</v>
          </cell>
          <cell r="D986" t="str">
            <v>NIST 1570</v>
          </cell>
          <cell r="E986" t="str">
            <v>PLANT (SPINACH)</v>
          </cell>
          <cell r="F986">
            <v>33</v>
          </cell>
          <cell r="G986">
            <v>27</v>
          </cell>
          <cell r="H986" t="str">
            <v>(30)</v>
          </cell>
          <cell r="I986">
            <v>3</v>
          </cell>
        </row>
        <row r="987">
          <cell r="A987" t="str">
            <v>56Be</v>
          </cell>
          <cell r="B987" t="str">
            <v>Be</v>
          </cell>
          <cell r="C987">
            <v>56</v>
          </cell>
          <cell r="D987" t="str">
            <v>NIST 1570</v>
          </cell>
          <cell r="E987" t="str">
            <v>PLANT (SPINACH)</v>
          </cell>
          <cell r="F987" t="str">
            <v>NC</v>
          </cell>
          <cell r="G987" t="str">
            <v>NC</v>
          </cell>
        </row>
        <row r="988">
          <cell r="A988" t="str">
            <v>56Ca</v>
          </cell>
          <cell r="B988" t="str">
            <v>Ca</v>
          </cell>
          <cell r="C988">
            <v>56</v>
          </cell>
          <cell r="D988" t="str">
            <v>NIST 1570</v>
          </cell>
          <cell r="E988" t="str">
            <v>PLANT (SPINACH)</v>
          </cell>
          <cell r="F988">
            <v>13800</v>
          </cell>
          <cell r="G988">
            <v>13200</v>
          </cell>
          <cell r="H988">
            <v>13500</v>
          </cell>
          <cell r="I988">
            <v>300</v>
          </cell>
        </row>
        <row r="989">
          <cell r="A989" t="str">
            <v>56Cd</v>
          </cell>
          <cell r="B989" t="str">
            <v>Cd</v>
          </cell>
          <cell r="C989">
            <v>56</v>
          </cell>
          <cell r="D989" t="str">
            <v>NIST 1570</v>
          </cell>
          <cell r="E989" t="str">
            <v>PLANT (SPINACH)</v>
          </cell>
          <cell r="F989">
            <v>1.65</v>
          </cell>
          <cell r="G989">
            <v>1.35</v>
          </cell>
          <cell r="H989" t="str">
            <v>(1.5)</v>
          </cell>
          <cell r="I989">
            <v>0.15</v>
          </cell>
        </row>
        <row r="990">
          <cell r="A990" t="str">
            <v>56Co</v>
          </cell>
          <cell r="B990" t="str">
            <v>Co</v>
          </cell>
          <cell r="C990">
            <v>56</v>
          </cell>
          <cell r="D990" t="str">
            <v>NIST 1570</v>
          </cell>
          <cell r="E990" t="str">
            <v>PLANT (SPINACH)</v>
          </cell>
          <cell r="F990">
            <v>1.65</v>
          </cell>
          <cell r="G990">
            <v>1.35</v>
          </cell>
          <cell r="H990" t="str">
            <v>(1.5)</v>
          </cell>
          <cell r="I990">
            <v>0.15</v>
          </cell>
        </row>
        <row r="991">
          <cell r="A991" t="str">
            <v>56Cr</v>
          </cell>
          <cell r="B991" t="str">
            <v>Cr</v>
          </cell>
          <cell r="C991">
            <v>56</v>
          </cell>
          <cell r="D991" t="str">
            <v>NIST 1570</v>
          </cell>
          <cell r="E991" t="str">
            <v>PLANT (SPINACH)</v>
          </cell>
          <cell r="F991">
            <v>4.8999999999999995</v>
          </cell>
          <cell r="G991">
            <v>4.3</v>
          </cell>
          <cell r="H991">
            <v>4.6</v>
          </cell>
          <cell r="I991">
            <v>0.3</v>
          </cell>
        </row>
        <row r="992">
          <cell r="A992" t="str">
            <v>56Cu</v>
          </cell>
          <cell r="B992" t="str">
            <v>Cu</v>
          </cell>
          <cell r="C992">
            <v>56</v>
          </cell>
          <cell r="D992" t="str">
            <v>NIST 1570</v>
          </cell>
          <cell r="E992" t="str">
            <v>PLANT (SPINACH)</v>
          </cell>
          <cell r="F992">
            <v>14</v>
          </cell>
          <cell r="G992">
            <v>10</v>
          </cell>
          <cell r="H992">
            <v>12</v>
          </cell>
          <cell r="I992">
            <v>2</v>
          </cell>
        </row>
        <row r="993">
          <cell r="A993" t="str">
            <v>56Fe</v>
          </cell>
          <cell r="B993" t="str">
            <v>Fe</v>
          </cell>
          <cell r="C993">
            <v>56</v>
          </cell>
          <cell r="D993" t="str">
            <v>NIST 1570</v>
          </cell>
          <cell r="E993" t="str">
            <v>PLANT (SPINACH)</v>
          </cell>
          <cell r="F993">
            <v>570</v>
          </cell>
          <cell r="G993">
            <v>530</v>
          </cell>
          <cell r="H993">
            <v>550</v>
          </cell>
          <cell r="I993">
            <v>20</v>
          </cell>
        </row>
        <row r="994">
          <cell r="A994" t="str">
            <v>56Hg</v>
          </cell>
          <cell r="B994" t="str">
            <v>Hg</v>
          </cell>
          <cell r="C994">
            <v>56</v>
          </cell>
          <cell r="D994" t="str">
            <v>NIST 1570</v>
          </cell>
          <cell r="E994" t="str">
            <v>PLANT (SPINACH)</v>
          </cell>
          <cell r="F994">
            <v>0.034999999999999996</v>
          </cell>
          <cell r="G994">
            <v>0.024999999999999998</v>
          </cell>
          <cell r="H994">
            <v>0.03</v>
          </cell>
          <cell r="I994">
            <v>0.005</v>
          </cell>
        </row>
        <row r="995">
          <cell r="A995" t="str">
            <v>56K</v>
          </cell>
          <cell r="B995" t="str">
            <v>K</v>
          </cell>
          <cell r="C995">
            <v>56</v>
          </cell>
          <cell r="D995" t="str">
            <v>NIST 1570</v>
          </cell>
          <cell r="E995" t="str">
            <v>PLANT (SPINACH)</v>
          </cell>
          <cell r="F995">
            <v>35900</v>
          </cell>
          <cell r="G995">
            <v>35300</v>
          </cell>
          <cell r="H995">
            <v>35600</v>
          </cell>
          <cell r="I995">
            <v>300</v>
          </cell>
        </row>
        <row r="996">
          <cell r="A996" t="str">
            <v>56Mg</v>
          </cell>
          <cell r="B996" t="str">
            <v>Mg</v>
          </cell>
          <cell r="C996">
            <v>56</v>
          </cell>
          <cell r="D996" t="str">
            <v>NIST 1570</v>
          </cell>
          <cell r="E996" t="str">
            <v>PLANT (SPINACH)</v>
          </cell>
          <cell r="F996" t="str">
            <v>NC</v>
          </cell>
          <cell r="G996" t="str">
            <v>NC</v>
          </cell>
        </row>
        <row r="997">
          <cell r="A997" t="str">
            <v>56Mn</v>
          </cell>
          <cell r="B997" t="str">
            <v>Mn</v>
          </cell>
          <cell r="C997">
            <v>56</v>
          </cell>
          <cell r="D997" t="str">
            <v>NIST 1570</v>
          </cell>
          <cell r="E997" t="str">
            <v>PLANT (SPINACH)</v>
          </cell>
          <cell r="F997">
            <v>171</v>
          </cell>
          <cell r="G997">
            <v>159</v>
          </cell>
          <cell r="H997">
            <v>165</v>
          </cell>
          <cell r="I997">
            <v>6</v>
          </cell>
        </row>
        <row r="998">
          <cell r="A998" t="str">
            <v>56Mo</v>
          </cell>
          <cell r="B998" t="str">
            <v>Mo</v>
          </cell>
          <cell r="C998">
            <v>56</v>
          </cell>
          <cell r="D998" t="str">
            <v>NIST 1570</v>
          </cell>
          <cell r="E998" t="str">
            <v>PLANT (SPINACH)</v>
          </cell>
          <cell r="F998" t="str">
            <v>NC</v>
          </cell>
          <cell r="G998" t="str">
            <v>NC</v>
          </cell>
        </row>
        <row r="999">
          <cell r="A999" t="str">
            <v>56Na</v>
          </cell>
          <cell r="B999" t="str">
            <v>Na</v>
          </cell>
          <cell r="C999">
            <v>56</v>
          </cell>
          <cell r="D999" t="str">
            <v>NIST 1570</v>
          </cell>
          <cell r="E999" t="str">
            <v>PLANT (SPINACH)</v>
          </cell>
          <cell r="F999" t="str">
            <v>NC</v>
          </cell>
          <cell r="G999" t="str">
            <v>NC</v>
          </cell>
        </row>
        <row r="1000">
          <cell r="A1000" t="str">
            <v>56Ni</v>
          </cell>
          <cell r="B1000" t="str">
            <v>Ni</v>
          </cell>
          <cell r="C1000">
            <v>56</v>
          </cell>
          <cell r="D1000" t="str">
            <v>NIST 1570</v>
          </cell>
          <cell r="E1000" t="str">
            <v>PLANT (SPINACH)</v>
          </cell>
          <cell r="F1000">
            <v>6.6</v>
          </cell>
          <cell r="G1000">
            <v>5.4</v>
          </cell>
          <cell r="H1000" t="str">
            <v>(6)</v>
          </cell>
          <cell r="I1000">
            <v>0.6</v>
          </cell>
        </row>
        <row r="1001">
          <cell r="A1001" t="str">
            <v>56P</v>
          </cell>
          <cell r="B1001" t="str">
            <v>P</v>
          </cell>
          <cell r="C1001">
            <v>56</v>
          </cell>
          <cell r="D1001" t="str">
            <v>NIST 1570</v>
          </cell>
          <cell r="E1001" t="str">
            <v>PLANT (SPINACH)</v>
          </cell>
          <cell r="F1001">
            <v>5700</v>
          </cell>
          <cell r="G1001">
            <v>5300</v>
          </cell>
          <cell r="H1001" t="str">
            <v>5500</v>
          </cell>
          <cell r="I1001">
            <v>200</v>
          </cell>
        </row>
        <row r="1002">
          <cell r="A1002" t="str">
            <v>56Pb</v>
          </cell>
          <cell r="B1002" t="str">
            <v>Pb</v>
          </cell>
          <cell r="C1002">
            <v>56</v>
          </cell>
          <cell r="D1002" t="str">
            <v>NIST 1570</v>
          </cell>
          <cell r="E1002" t="str">
            <v>PLANT (SPINACH)</v>
          </cell>
          <cell r="F1002">
            <v>1.4</v>
          </cell>
          <cell r="G1002">
            <v>1</v>
          </cell>
          <cell r="H1002" t="str">
            <v>1.2</v>
          </cell>
          <cell r="I1002">
            <v>0.2</v>
          </cell>
        </row>
        <row r="1003">
          <cell r="A1003" t="str">
            <v>56Rb</v>
          </cell>
          <cell r="B1003" t="str">
            <v>Rb</v>
          </cell>
          <cell r="C1003">
            <v>56</v>
          </cell>
          <cell r="D1003" t="str">
            <v>NIST 1570</v>
          </cell>
          <cell r="E1003" t="str">
            <v>PLANT (SPINACH)</v>
          </cell>
          <cell r="F1003">
            <v>12.299999999999999</v>
          </cell>
          <cell r="G1003">
            <v>11.9</v>
          </cell>
          <cell r="H1003" t="str">
            <v>12.1</v>
          </cell>
          <cell r="I1003">
            <v>0.2</v>
          </cell>
        </row>
        <row r="1004">
          <cell r="A1004" t="str">
            <v>56Sb</v>
          </cell>
          <cell r="B1004" t="str">
            <v>Sb</v>
          </cell>
          <cell r="C1004">
            <v>56</v>
          </cell>
          <cell r="D1004" t="str">
            <v>NIST 1570</v>
          </cell>
          <cell r="E1004" t="str">
            <v>PLANT (SPINACH)</v>
          </cell>
          <cell r="F1004">
            <v>0.044</v>
          </cell>
          <cell r="G1004">
            <v>0.036000000000000004</v>
          </cell>
          <cell r="H1004" t="str">
            <v>(0.04)</v>
          </cell>
          <cell r="I1004">
            <v>0.004</v>
          </cell>
        </row>
        <row r="1005">
          <cell r="A1005" t="str">
            <v>56Se</v>
          </cell>
          <cell r="B1005" t="str">
            <v>Se</v>
          </cell>
          <cell r="C1005">
            <v>56</v>
          </cell>
          <cell r="D1005" t="str">
            <v>NIST 1570</v>
          </cell>
          <cell r="E1005" t="str">
            <v>PLANT (SPINACH)</v>
          </cell>
          <cell r="F1005" t="str">
            <v>NC</v>
          </cell>
          <cell r="G1005" t="str">
            <v>NC</v>
          </cell>
        </row>
        <row r="1006">
          <cell r="A1006" t="str">
            <v>56Sn</v>
          </cell>
          <cell r="B1006" t="str">
            <v>Sn</v>
          </cell>
          <cell r="C1006">
            <v>56</v>
          </cell>
          <cell r="D1006" t="str">
            <v>NIST 1570</v>
          </cell>
          <cell r="E1006" t="str">
            <v>PLANT (SPINACH)</v>
          </cell>
          <cell r="F1006" t="str">
            <v>NC</v>
          </cell>
          <cell r="G1006" t="str">
            <v>NC</v>
          </cell>
        </row>
        <row r="1007">
          <cell r="A1007" t="str">
            <v>56Sr</v>
          </cell>
          <cell r="B1007" t="str">
            <v>Sr</v>
          </cell>
          <cell r="C1007">
            <v>56</v>
          </cell>
          <cell r="D1007" t="str">
            <v>NIST 1570</v>
          </cell>
          <cell r="E1007" t="str">
            <v>PLANT (SPINACH)</v>
          </cell>
          <cell r="F1007">
            <v>89</v>
          </cell>
          <cell r="G1007">
            <v>85</v>
          </cell>
          <cell r="H1007" t="str">
            <v>87</v>
          </cell>
          <cell r="I1007">
            <v>2</v>
          </cell>
        </row>
        <row r="1008">
          <cell r="A1008" t="str">
            <v>56Th</v>
          </cell>
          <cell r="B1008" t="str">
            <v>Th</v>
          </cell>
          <cell r="C1008">
            <v>56</v>
          </cell>
          <cell r="D1008" t="str">
            <v>NIST 1570</v>
          </cell>
          <cell r="E1008" t="str">
            <v>PLANT (SPINACH)</v>
          </cell>
          <cell r="F1008">
            <v>0.15</v>
          </cell>
          <cell r="G1008">
            <v>0.09</v>
          </cell>
          <cell r="H1008" t="str">
            <v>0.12</v>
          </cell>
          <cell r="I1008">
            <v>0.03</v>
          </cell>
        </row>
        <row r="1009">
          <cell r="A1009" t="str">
            <v>56U</v>
          </cell>
          <cell r="B1009" t="str">
            <v>U</v>
          </cell>
          <cell r="C1009">
            <v>56</v>
          </cell>
          <cell r="D1009" t="str">
            <v>NIST 1570</v>
          </cell>
          <cell r="E1009" t="str">
            <v>PLANT (SPINACH)</v>
          </cell>
          <cell r="F1009">
            <v>0.055</v>
          </cell>
          <cell r="G1009">
            <v>0.037</v>
          </cell>
          <cell r="H1009" t="str">
            <v>0.046</v>
          </cell>
          <cell r="I1009">
            <v>0.009</v>
          </cell>
        </row>
        <row r="1010">
          <cell r="A1010" t="str">
            <v>56Zn</v>
          </cell>
          <cell r="B1010" t="str">
            <v>Zn</v>
          </cell>
          <cell r="C1010">
            <v>56</v>
          </cell>
          <cell r="D1010" t="str">
            <v>NIST 1570</v>
          </cell>
          <cell r="E1010" t="str">
            <v>PLANT (SPINACH)</v>
          </cell>
          <cell r="F1010">
            <v>52</v>
          </cell>
          <cell r="G1010">
            <v>48</v>
          </cell>
          <cell r="H1010">
            <v>50</v>
          </cell>
          <cell r="I1010">
            <v>2</v>
          </cell>
        </row>
        <row r="1011">
          <cell r="A1011" t="str">
            <v>57Ag</v>
          </cell>
          <cell r="B1011" t="str">
            <v>Ag</v>
          </cell>
          <cell r="C1011">
            <v>57</v>
          </cell>
          <cell r="D1011" t="str">
            <v>NIST 1573 </v>
          </cell>
          <cell r="E1011" t="str">
            <v> PLANT (TOMATO LEAVES)</v>
          </cell>
          <cell r="F1011" t="str">
            <v>NC</v>
          </cell>
          <cell r="G1011" t="str">
            <v>NC</v>
          </cell>
        </row>
        <row r="1012">
          <cell r="A1012" t="str">
            <v>57Al</v>
          </cell>
          <cell r="B1012" t="str">
            <v>Al</v>
          </cell>
          <cell r="C1012">
            <v>57</v>
          </cell>
          <cell r="D1012" t="str">
            <v>NIST 1573 </v>
          </cell>
          <cell r="E1012" t="str">
            <v> PLANT (TOMATO LEAVES)</v>
          </cell>
          <cell r="F1012">
            <v>1320</v>
          </cell>
          <cell r="G1012">
            <v>1080</v>
          </cell>
          <cell r="H1012" t="str">
            <v>(1200)</v>
          </cell>
          <cell r="I1012">
            <v>120</v>
          </cell>
        </row>
        <row r="1013">
          <cell r="A1013" t="str">
            <v>57As</v>
          </cell>
          <cell r="B1013" t="str">
            <v>As</v>
          </cell>
          <cell r="C1013">
            <v>57</v>
          </cell>
          <cell r="D1013" t="str">
            <v>NIST 1573 </v>
          </cell>
          <cell r="E1013" t="str">
            <v> PLANT (TOMATO LEAVES)</v>
          </cell>
          <cell r="F1013">
            <v>0.32</v>
          </cell>
          <cell r="G1013">
            <v>0.22000000000000003</v>
          </cell>
          <cell r="H1013">
            <v>0.27</v>
          </cell>
          <cell r="I1013">
            <v>0.05</v>
          </cell>
        </row>
        <row r="1014">
          <cell r="A1014" t="str">
            <v>57B</v>
          </cell>
          <cell r="B1014" t="str">
            <v>B</v>
          </cell>
          <cell r="C1014">
            <v>57</v>
          </cell>
          <cell r="D1014" t="str">
            <v>NIST 1573 </v>
          </cell>
          <cell r="E1014" t="str">
            <v> PLANT (TOMATO LEAVES)</v>
          </cell>
          <cell r="F1014">
            <v>33</v>
          </cell>
          <cell r="G1014">
            <v>27</v>
          </cell>
          <cell r="H1014" t="str">
            <v>(30)</v>
          </cell>
          <cell r="I1014">
            <v>3</v>
          </cell>
        </row>
        <row r="1015">
          <cell r="A1015" t="str">
            <v>57Be</v>
          </cell>
          <cell r="B1015" t="str">
            <v>Be</v>
          </cell>
          <cell r="C1015">
            <v>57</v>
          </cell>
          <cell r="D1015" t="str">
            <v>NIST 1573 </v>
          </cell>
          <cell r="E1015" t="str">
            <v> PLANT (TOMATO LEAVES)</v>
          </cell>
          <cell r="F1015" t="str">
            <v>NC</v>
          </cell>
          <cell r="G1015" t="str">
            <v>NC</v>
          </cell>
        </row>
        <row r="1016">
          <cell r="A1016" t="str">
            <v>57Ca</v>
          </cell>
          <cell r="B1016" t="str">
            <v>Ca</v>
          </cell>
          <cell r="C1016">
            <v>57</v>
          </cell>
          <cell r="D1016" t="str">
            <v>NIST 1573 </v>
          </cell>
          <cell r="E1016" t="str">
            <v> PLANT (TOMATO LEAVES)</v>
          </cell>
          <cell r="F1016">
            <v>30300</v>
          </cell>
          <cell r="G1016">
            <v>29700</v>
          </cell>
          <cell r="H1016">
            <v>30000</v>
          </cell>
          <cell r="I1016">
            <v>300</v>
          </cell>
        </row>
        <row r="1017">
          <cell r="A1017" t="str">
            <v>57Cd</v>
          </cell>
          <cell r="B1017" t="str">
            <v>Cd</v>
          </cell>
          <cell r="C1017">
            <v>57</v>
          </cell>
          <cell r="D1017" t="str">
            <v>NIST 1573 </v>
          </cell>
          <cell r="E1017" t="str">
            <v> PLANT (TOMATO LEAVES)</v>
          </cell>
          <cell r="F1017">
            <v>3.3</v>
          </cell>
          <cell r="G1017">
            <v>2.7</v>
          </cell>
          <cell r="H1017" t="str">
            <v>(3)</v>
          </cell>
          <cell r="I1017">
            <v>0.3</v>
          </cell>
        </row>
        <row r="1018">
          <cell r="A1018" t="str">
            <v>57Co</v>
          </cell>
          <cell r="B1018" t="str">
            <v>Co</v>
          </cell>
          <cell r="C1018">
            <v>57</v>
          </cell>
          <cell r="D1018" t="str">
            <v>NIST 1573 </v>
          </cell>
          <cell r="E1018" t="str">
            <v> PLANT (TOMATO LEAVES)</v>
          </cell>
          <cell r="F1018">
            <v>0.6599999999999999</v>
          </cell>
          <cell r="G1018">
            <v>0.54</v>
          </cell>
          <cell r="H1018" t="str">
            <v>(0.6)</v>
          </cell>
          <cell r="I1018">
            <v>0.06</v>
          </cell>
        </row>
        <row r="1019">
          <cell r="A1019" t="str">
            <v>57Cr</v>
          </cell>
          <cell r="B1019" t="str">
            <v>Cr</v>
          </cell>
          <cell r="C1019">
            <v>57</v>
          </cell>
          <cell r="D1019" t="str">
            <v>NIST 1573 </v>
          </cell>
          <cell r="E1019" t="str">
            <v> PLANT (TOMATO LEAVES)</v>
          </cell>
          <cell r="F1019">
            <v>5</v>
          </cell>
          <cell r="G1019">
            <v>4</v>
          </cell>
          <cell r="H1019">
            <v>4.5</v>
          </cell>
          <cell r="I1019">
            <v>0.5</v>
          </cell>
        </row>
        <row r="1020">
          <cell r="A1020" t="str">
            <v>57Cu</v>
          </cell>
          <cell r="B1020" t="str">
            <v>Cu</v>
          </cell>
          <cell r="C1020">
            <v>57</v>
          </cell>
          <cell r="D1020" t="str">
            <v>NIST 1573 </v>
          </cell>
          <cell r="E1020" t="str">
            <v> PLANT (TOMATO LEAVES)</v>
          </cell>
          <cell r="F1020">
            <v>12</v>
          </cell>
          <cell r="G1020">
            <v>10</v>
          </cell>
          <cell r="H1020">
            <v>11</v>
          </cell>
          <cell r="I1020">
            <v>1</v>
          </cell>
        </row>
        <row r="1021">
          <cell r="A1021" t="str">
            <v>57Fe</v>
          </cell>
          <cell r="B1021" t="str">
            <v>Fe</v>
          </cell>
          <cell r="C1021">
            <v>57</v>
          </cell>
          <cell r="D1021" t="str">
            <v>NIST 1573 </v>
          </cell>
          <cell r="E1021" t="str">
            <v> PLANT (TOMATO LEAVES)</v>
          </cell>
          <cell r="F1021">
            <v>715</v>
          </cell>
          <cell r="G1021">
            <v>665</v>
          </cell>
          <cell r="H1021">
            <v>690</v>
          </cell>
          <cell r="I1021">
            <v>25</v>
          </cell>
        </row>
        <row r="1022">
          <cell r="A1022" t="str">
            <v>57Hg</v>
          </cell>
          <cell r="B1022" t="str">
            <v>Hg</v>
          </cell>
          <cell r="C1022">
            <v>57</v>
          </cell>
          <cell r="D1022" t="str">
            <v>NIST 1573 </v>
          </cell>
          <cell r="E1022" t="str">
            <v> PLANT (TOMATO LEAVES)</v>
          </cell>
          <cell r="F1022">
            <v>0.11</v>
          </cell>
          <cell r="G1022">
            <v>0.09000000000000001</v>
          </cell>
          <cell r="H1022" t="str">
            <v>(0.1)</v>
          </cell>
          <cell r="I1022">
            <v>0.01</v>
          </cell>
        </row>
        <row r="1023">
          <cell r="A1023" t="str">
            <v>57K</v>
          </cell>
          <cell r="B1023" t="str">
            <v>K</v>
          </cell>
          <cell r="C1023">
            <v>57</v>
          </cell>
          <cell r="D1023" t="str">
            <v>NIST 1573 </v>
          </cell>
          <cell r="E1023" t="str">
            <v> PLANT (TOMATO LEAVES)</v>
          </cell>
          <cell r="F1023">
            <v>44900</v>
          </cell>
          <cell r="G1023">
            <v>44300</v>
          </cell>
          <cell r="H1023">
            <v>44600</v>
          </cell>
          <cell r="I1023">
            <v>300</v>
          </cell>
        </row>
        <row r="1024">
          <cell r="A1024" t="str">
            <v>57Mg</v>
          </cell>
          <cell r="B1024" t="str">
            <v>Mg</v>
          </cell>
          <cell r="C1024">
            <v>57</v>
          </cell>
          <cell r="D1024" t="str">
            <v>NIST 1573 </v>
          </cell>
          <cell r="E1024" t="str">
            <v> PLANT (TOMATO LEAVES)</v>
          </cell>
          <cell r="F1024">
            <v>7700</v>
          </cell>
          <cell r="G1024">
            <v>6300</v>
          </cell>
          <cell r="H1024" t="str">
            <v>(7000)</v>
          </cell>
          <cell r="I1024">
            <v>700</v>
          </cell>
        </row>
        <row r="1025">
          <cell r="A1025" t="str">
            <v>57Mn</v>
          </cell>
          <cell r="B1025" t="str">
            <v>Mn</v>
          </cell>
          <cell r="C1025">
            <v>57</v>
          </cell>
          <cell r="D1025" t="str">
            <v>NIST 1573 </v>
          </cell>
          <cell r="E1025" t="str">
            <v> PLANT (TOMATO LEAVES)</v>
          </cell>
          <cell r="F1025">
            <v>245</v>
          </cell>
          <cell r="G1025">
            <v>231</v>
          </cell>
          <cell r="H1025">
            <v>238</v>
          </cell>
          <cell r="I1025">
            <v>7</v>
          </cell>
        </row>
        <row r="1026">
          <cell r="A1026" t="str">
            <v>57Mo</v>
          </cell>
          <cell r="B1026" t="str">
            <v>Mo</v>
          </cell>
          <cell r="C1026">
            <v>57</v>
          </cell>
          <cell r="D1026" t="str">
            <v>NIST 1573 </v>
          </cell>
          <cell r="E1026" t="str">
            <v> PLANT (TOMATO LEAVES)</v>
          </cell>
          <cell r="F1026" t="str">
            <v>NC</v>
          </cell>
          <cell r="G1026" t="str">
            <v>NC</v>
          </cell>
        </row>
        <row r="1027">
          <cell r="A1027" t="str">
            <v>57Na</v>
          </cell>
          <cell r="B1027" t="str">
            <v>Na</v>
          </cell>
          <cell r="C1027">
            <v>57</v>
          </cell>
          <cell r="D1027" t="str">
            <v>NIST 1573 </v>
          </cell>
          <cell r="E1027" t="str">
            <v> PLANT (TOMATO LEAVES)</v>
          </cell>
          <cell r="F1027" t="str">
            <v>NC</v>
          </cell>
          <cell r="G1027" t="str">
            <v>NC</v>
          </cell>
        </row>
        <row r="1028">
          <cell r="A1028" t="str">
            <v>57Ni</v>
          </cell>
          <cell r="B1028" t="str">
            <v>Ni</v>
          </cell>
          <cell r="C1028">
            <v>57</v>
          </cell>
          <cell r="D1028" t="str">
            <v>NIST 1573 </v>
          </cell>
          <cell r="E1028" t="str">
            <v> PLANT (TOMATO LEAVES)</v>
          </cell>
          <cell r="F1028" t="str">
            <v>NC</v>
          </cell>
          <cell r="G1028" t="str">
            <v>NC</v>
          </cell>
        </row>
        <row r="1029">
          <cell r="A1029" t="str">
            <v>57P</v>
          </cell>
          <cell r="B1029" t="str">
            <v>P</v>
          </cell>
          <cell r="C1029">
            <v>57</v>
          </cell>
          <cell r="D1029" t="str">
            <v>NIST 1573 </v>
          </cell>
          <cell r="E1029" t="str">
            <v> PLANT (TOMATO LEAVES)</v>
          </cell>
          <cell r="F1029">
            <v>3600</v>
          </cell>
          <cell r="G1029">
            <v>3200</v>
          </cell>
          <cell r="H1029" t="str">
            <v>3400</v>
          </cell>
          <cell r="I1029">
            <v>200</v>
          </cell>
        </row>
        <row r="1030">
          <cell r="A1030" t="str">
            <v>57Pb</v>
          </cell>
          <cell r="B1030" t="str">
            <v>Pb</v>
          </cell>
          <cell r="C1030">
            <v>57</v>
          </cell>
          <cell r="D1030" t="str">
            <v>NIST 1573 </v>
          </cell>
          <cell r="E1030" t="str">
            <v> PLANT (TOMATO LEAVES)</v>
          </cell>
          <cell r="F1030">
            <v>6.6</v>
          </cell>
          <cell r="G1030">
            <v>6</v>
          </cell>
          <cell r="H1030">
            <v>6.3</v>
          </cell>
          <cell r="I1030">
            <v>0.3</v>
          </cell>
        </row>
        <row r="1031">
          <cell r="A1031" t="str">
            <v>57Rb</v>
          </cell>
          <cell r="B1031" t="str">
            <v>Rb</v>
          </cell>
          <cell r="C1031">
            <v>57</v>
          </cell>
          <cell r="D1031" t="str">
            <v>NIST 1573 </v>
          </cell>
          <cell r="E1031" t="str">
            <v> PLANT (TOMATO LEAVES)</v>
          </cell>
          <cell r="F1031">
            <v>16.6</v>
          </cell>
          <cell r="G1031">
            <v>16.4</v>
          </cell>
          <cell r="H1031" t="str">
            <v>16.5</v>
          </cell>
          <cell r="I1031">
            <v>0.1</v>
          </cell>
        </row>
        <row r="1032">
          <cell r="A1032" t="str">
            <v>57Sb</v>
          </cell>
          <cell r="B1032" t="str">
            <v>Sb</v>
          </cell>
          <cell r="C1032">
            <v>57</v>
          </cell>
          <cell r="D1032" t="str">
            <v>NIST 1573 </v>
          </cell>
          <cell r="E1032" t="str">
            <v> PLANT (TOMATO LEAVES)</v>
          </cell>
          <cell r="F1032" t="str">
            <v>NC</v>
          </cell>
          <cell r="G1032" t="str">
            <v>NC</v>
          </cell>
        </row>
        <row r="1033">
          <cell r="A1033" t="str">
            <v>57Se</v>
          </cell>
          <cell r="B1033" t="str">
            <v>Se</v>
          </cell>
          <cell r="C1033">
            <v>57</v>
          </cell>
          <cell r="D1033" t="str">
            <v>NIST 1573 </v>
          </cell>
          <cell r="E1033" t="str">
            <v> PLANT (TOMATO LEAVES)</v>
          </cell>
          <cell r="F1033" t="str">
            <v>NC</v>
          </cell>
          <cell r="G1033" t="str">
            <v>NC</v>
          </cell>
        </row>
        <row r="1034">
          <cell r="A1034" t="str">
            <v>57Sn</v>
          </cell>
          <cell r="B1034" t="str">
            <v>Sn</v>
          </cell>
          <cell r="C1034">
            <v>57</v>
          </cell>
          <cell r="D1034" t="str">
            <v>NIST 1573 </v>
          </cell>
          <cell r="E1034" t="str">
            <v> PLANT (TOMATO LEAVES)</v>
          </cell>
          <cell r="F1034" t="str">
            <v>NC</v>
          </cell>
          <cell r="G1034" t="str">
            <v>NC</v>
          </cell>
        </row>
        <row r="1035">
          <cell r="A1035" t="str">
            <v>57Sr</v>
          </cell>
          <cell r="B1035" t="str">
            <v>Sr</v>
          </cell>
          <cell r="C1035">
            <v>57</v>
          </cell>
          <cell r="D1035" t="str">
            <v>NIST 1573 </v>
          </cell>
          <cell r="E1035" t="str">
            <v> PLANT (TOMATO LEAVES)</v>
          </cell>
          <cell r="F1035">
            <v>45.199999999999996</v>
          </cell>
          <cell r="G1035">
            <v>44.6</v>
          </cell>
          <cell r="H1035" t="str">
            <v>44.9</v>
          </cell>
          <cell r="I1035">
            <v>0.3</v>
          </cell>
        </row>
        <row r="1036">
          <cell r="A1036" t="str">
            <v>57Th</v>
          </cell>
          <cell r="B1036" t="str">
            <v>Th</v>
          </cell>
          <cell r="C1036">
            <v>57</v>
          </cell>
          <cell r="D1036" t="str">
            <v>NIST 1573 </v>
          </cell>
          <cell r="E1036" t="str">
            <v> PLANT (TOMATO LEAVES)</v>
          </cell>
          <cell r="F1036">
            <v>0.2</v>
          </cell>
          <cell r="G1036">
            <v>0.14</v>
          </cell>
          <cell r="H1036" t="str">
            <v>0.17</v>
          </cell>
          <cell r="I1036">
            <v>0.03</v>
          </cell>
        </row>
        <row r="1037">
          <cell r="A1037" t="str">
            <v>57U</v>
          </cell>
          <cell r="B1037" t="str">
            <v>U</v>
          </cell>
          <cell r="C1037">
            <v>57</v>
          </cell>
          <cell r="D1037" t="str">
            <v>NIST 1573 </v>
          </cell>
          <cell r="E1037" t="str">
            <v> PLANT (TOMATO LEAVES)</v>
          </cell>
          <cell r="F1037">
            <v>0.064</v>
          </cell>
          <cell r="G1037">
            <v>0.057999999999999996</v>
          </cell>
          <cell r="H1037" t="str">
            <v>0.061</v>
          </cell>
          <cell r="I1037">
            <v>0.003</v>
          </cell>
        </row>
        <row r="1038">
          <cell r="A1038" t="str">
            <v>57Zn</v>
          </cell>
          <cell r="B1038" t="str">
            <v>Zn</v>
          </cell>
          <cell r="C1038">
            <v>57</v>
          </cell>
          <cell r="D1038" t="str">
            <v>NIST 1573 </v>
          </cell>
          <cell r="E1038" t="str">
            <v> PLANT (TOMATO LEAVES)</v>
          </cell>
          <cell r="F1038">
            <v>68</v>
          </cell>
          <cell r="G1038">
            <v>56</v>
          </cell>
          <cell r="H1038" t="str">
            <v>62</v>
          </cell>
          <cell r="I1038">
            <v>6</v>
          </cell>
        </row>
        <row r="1039">
          <cell r="A1039" t="str">
            <v>58Ag</v>
          </cell>
          <cell r="B1039" t="str">
            <v>Ag</v>
          </cell>
          <cell r="C1039">
            <v>58</v>
          </cell>
          <cell r="D1039" t="str">
            <v>NIST 1575 </v>
          </cell>
          <cell r="E1039" t="str">
            <v>PLANT (PINE NEEDLES)</v>
          </cell>
          <cell r="F1039" t="str">
            <v>NC</v>
          </cell>
          <cell r="G1039" t="str">
            <v>NC</v>
          </cell>
        </row>
        <row r="1040">
          <cell r="A1040" t="str">
            <v>58Al</v>
          </cell>
          <cell r="B1040" t="str">
            <v>Al</v>
          </cell>
          <cell r="C1040">
            <v>58</v>
          </cell>
          <cell r="D1040" t="str">
            <v>NIST 1575 </v>
          </cell>
          <cell r="E1040" t="str">
            <v>PLANT (PINE NEEDLES)</v>
          </cell>
          <cell r="F1040">
            <v>575</v>
          </cell>
          <cell r="G1040">
            <v>515</v>
          </cell>
          <cell r="H1040">
            <v>545</v>
          </cell>
          <cell r="I1040">
            <v>30</v>
          </cell>
        </row>
        <row r="1041">
          <cell r="A1041" t="str">
            <v>58As</v>
          </cell>
          <cell r="B1041" t="str">
            <v>As</v>
          </cell>
          <cell r="C1041">
            <v>58</v>
          </cell>
          <cell r="D1041" t="str">
            <v>NIST 1575 </v>
          </cell>
          <cell r="E1041" t="str">
            <v>PLANT (PINE NEEDLES)</v>
          </cell>
          <cell r="F1041">
            <v>0.25</v>
          </cell>
          <cell r="G1041">
            <v>0.16999999999999998</v>
          </cell>
          <cell r="H1041">
            <v>0.21</v>
          </cell>
          <cell r="I1041">
            <v>0.04</v>
          </cell>
        </row>
        <row r="1042">
          <cell r="A1042" t="str">
            <v>58B</v>
          </cell>
          <cell r="B1042" t="str">
            <v>B</v>
          </cell>
          <cell r="C1042">
            <v>58</v>
          </cell>
          <cell r="D1042" t="str">
            <v>NIST 1575 </v>
          </cell>
          <cell r="E1042" t="str">
            <v>PLANT (PINE NEEDLES)</v>
          </cell>
          <cell r="F1042" t="str">
            <v>NC</v>
          </cell>
          <cell r="G1042" t="str">
            <v>NC</v>
          </cell>
        </row>
        <row r="1043">
          <cell r="A1043" t="str">
            <v>58Be</v>
          </cell>
          <cell r="B1043" t="str">
            <v>Be</v>
          </cell>
          <cell r="C1043">
            <v>58</v>
          </cell>
          <cell r="D1043" t="str">
            <v>NIST 1575 </v>
          </cell>
          <cell r="E1043" t="str">
            <v>PLANT (PINE NEEDLES)</v>
          </cell>
          <cell r="F1043" t="str">
            <v>NC</v>
          </cell>
          <cell r="G1043" t="str">
            <v>NC</v>
          </cell>
        </row>
        <row r="1044">
          <cell r="A1044" t="str">
            <v>58Br</v>
          </cell>
          <cell r="B1044" t="str">
            <v>Br</v>
          </cell>
          <cell r="C1044">
            <v>58</v>
          </cell>
          <cell r="D1044" t="str">
            <v>NIST 1575 </v>
          </cell>
          <cell r="E1044" t="str">
            <v>PLANT (PINE NEEDLES)</v>
          </cell>
          <cell r="F1044">
            <v>9.9</v>
          </cell>
          <cell r="G1044">
            <v>8.1</v>
          </cell>
          <cell r="H1044" t="str">
            <v>(9)</v>
          </cell>
          <cell r="I1044">
            <v>0.9</v>
          </cell>
        </row>
        <row r="1045">
          <cell r="A1045" t="str">
            <v>58Ca</v>
          </cell>
          <cell r="B1045" t="str">
            <v>Ca</v>
          </cell>
          <cell r="C1045">
            <v>58</v>
          </cell>
          <cell r="D1045" t="str">
            <v>NIST 1575 </v>
          </cell>
          <cell r="E1045" t="str">
            <v>PLANT (PINE NEEDLES)</v>
          </cell>
          <cell r="F1045">
            <v>4300</v>
          </cell>
          <cell r="G1045">
            <v>3900</v>
          </cell>
          <cell r="H1045">
            <v>4100</v>
          </cell>
          <cell r="I1045">
            <v>200</v>
          </cell>
        </row>
        <row r="1046">
          <cell r="A1046" t="str">
            <v>58Cd</v>
          </cell>
          <cell r="B1046" t="str">
            <v>Cd</v>
          </cell>
          <cell r="C1046">
            <v>58</v>
          </cell>
          <cell r="D1046" t="str">
            <v>NIST 1575 </v>
          </cell>
          <cell r="E1046" t="str">
            <v>PLANT (PINE NEEDLES)</v>
          </cell>
          <cell r="F1046" t="e">
            <v>#VALUE!</v>
          </cell>
          <cell r="G1046" t="e">
            <v>#VALUE!</v>
          </cell>
          <cell r="H1046" t="str">
            <v>(&lt;0.5)</v>
          </cell>
        </row>
        <row r="1047">
          <cell r="A1047" t="str">
            <v>58Co</v>
          </cell>
          <cell r="B1047" t="str">
            <v>Co</v>
          </cell>
          <cell r="C1047">
            <v>58</v>
          </cell>
          <cell r="D1047" t="str">
            <v>NIST 1575 </v>
          </cell>
          <cell r="E1047" t="str">
            <v>PLANT (PINE NEEDLES)</v>
          </cell>
          <cell r="F1047">
            <v>0.11</v>
          </cell>
          <cell r="G1047">
            <v>0.09000000000000001</v>
          </cell>
          <cell r="H1047" t="str">
            <v>(0.1)</v>
          </cell>
          <cell r="I1047">
            <v>0.01</v>
          </cell>
        </row>
        <row r="1048">
          <cell r="A1048" t="str">
            <v>58Cr</v>
          </cell>
          <cell r="B1048" t="str">
            <v>Cr</v>
          </cell>
          <cell r="C1048">
            <v>58</v>
          </cell>
          <cell r="D1048" t="str">
            <v>NIST 1575 </v>
          </cell>
          <cell r="E1048" t="str">
            <v>PLANT (PINE NEEDLES)</v>
          </cell>
          <cell r="F1048">
            <v>2.8000000000000003</v>
          </cell>
          <cell r="G1048">
            <v>2.4</v>
          </cell>
          <cell r="H1048">
            <v>2.6</v>
          </cell>
          <cell r="I1048">
            <v>0.2</v>
          </cell>
        </row>
        <row r="1049">
          <cell r="A1049" t="str">
            <v>58Cu</v>
          </cell>
          <cell r="B1049" t="str">
            <v>Cu</v>
          </cell>
          <cell r="C1049">
            <v>58</v>
          </cell>
          <cell r="D1049" t="str">
            <v>NIST 1575 </v>
          </cell>
          <cell r="E1049" t="str">
            <v>PLANT (PINE NEEDLES)</v>
          </cell>
          <cell r="F1049">
            <v>3.3</v>
          </cell>
          <cell r="G1049">
            <v>2.7</v>
          </cell>
          <cell r="H1049">
            <v>3</v>
          </cell>
          <cell r="I1049">
            <v>0.3</v>
          </cell>
        </row>
        <row r="1050">
          <cell r="A1050" t="str">
            <v>58Fe</v>
          </cell>
          <cell r="B1050" t="str">
            <v>Fe</v>
          </cell>
          <cell r="C1050">
            <v>58</v>
          </cell>
          <cell r="D1050" t="str">
            <v>NIST 1575 </v>
          </cell>
          <cell r="E1050" t="str">
            <v>PLANT (PINE NEEDLES)</v>
          </cell>
          <cell r="F1050">
            <v>210</v>
          </cell>
          <cell r="G1050">
            <v>190</v>
          </cell>
          <cell r="H1050">
            <v>200</v>
          </cell>
          <cell r="I1050">
            <v>10</v>
          </cell>
        </row>
        <row r="1051">
          <cell r="A1051" t="str">
            <v>58Hg</v>
          </cell>
          <cell r="B1051" t="str">
            <v>Hg</v>
          </cell>
          <cell r="C1051">
            <v>58</v>
          </cell>
          <cell r="D1051" t="str">
            <v>NIST 1575 </v>
          </cell>
          <cell r="E1051" t="str">
            <v>PLANT (PINE NEEDLES)</v>
          </cell>
          <cell r="F1051">
            <v>0.2</v>
          </cell>
          <cell r="G1051">
            <v>0.09999999999999999</v>
          </cell>
          <cell r="H1051">
            <v>0.15</v>
          </cell>
          <cell r="I1051">
            <v>0.05</v>
          </cell>
        </row>
        <row r="1052">
          <cell r="A1052" t="str">
            <v>58K</v>
          </cell>
          <cell r="B1052" t="str">
            <v>K</v>
          </cell>
          <cell r="C1052">
            <v>58</v>
          </cell>
          <cell r="D1052" t="str">
            <v>NIST 1575 </v>
          </cell>
          <cell r="E1052" t="str">
            <v>PLANT (PINE NEEDLES)</v>
          </cell>
          <cell r="F1052">
            <v>3900</v>
          </cell>
          <cell r="G1052">
            <v>3500</v>
          </cell>
          <cell r="H1052">
            <v>3700</v>
          </cell>
          <cell r="I1052">
            <v>200</v>
          </cell>
        </row>
        <row r="1053">
          <cell r="A1053" t="str">
            <v>58Mg</v>
          </cell>
          <cell r="B1053" t="str">
            <v>Mg</v>
          </cell>
          <cell r="C1053">
            <v>58</v>
          </cell>
          <cell r="D1053" t="str">
            <v>NIST 1575 </v>
          </cell>
          <cell r="E1053" t="str">
            <v>PLANT (PINE NEEDLES)</v>
          </cell>
          <cell r="F1053" t="str">
            <v>NC</v>
          </cell>
          <cell r="G1053" t="str">
            <v>NC</v>
          </cell>
        </row>
        <row r="1054">
          <cell r="A1054" t="str">
            <v>58Mn</v>
          </cell>
          <cell r="B1054" t="str">
            <v>Mn</v>
          </cell>
          <cell r="C1054">
            <v>58</v>
          </cell>
          <cell r="D1054" t="str">
            <v>NIST 1575 </v>
          </cell>
          <cell r="E1054" t="str">
            <v>PLANT (PINE NEEDLES)</v>
          </cell>
          <cell r="F1054">
            <v>690</v>
          </cell>
          <cell r="G1054">
            <v>660</v>
          </cell>
          <cell r="H1054">
            <v>675</v>
          </cell>
          <cell r="I1054">
            <v>15</v>
          </cell>
        </row>
        <row r="1055">
          <cell r="A1055" t="str">
            <v>58Mo</v>
          </cell>
          <cell r="B1055" t="str">
            <v>Mo</v>
          </cell>
          <cell r="C1055">
            <v>58</v>
          </cell>
          <cell r="D1055" t="str">
            <v>NIST 1575 </v>
          </cell>
          <cell r="E1055" t="str">
            <v>PLANT (PINE NEEDLES)</v>
          </cell>
          <cell r="F1055" t="str">
            <v>NC</v>
          </cell>
          <cell r="G1055" t="str">
            <v>NC</v>
          </cell>
        </row>
        <row r="1056">
          <cell r="A1056" t="str">
            <v>58Na</v>
          </cell>
          <cell r="B1056" t="str">
            <v>Na</v>
          </cell>
          <cell r="C1056">
            <v>58</v>
          </cell>
          <cell r="D1056" t="str">
            <v>NIST 1575 </v>
          </cell>
          <cell r="E1056" t="str">
            <v>PLANT (PINE NEEDLES)</v>
          </cell>
          <cell r="F1056" t="str">
            <v>NC</v>
          </cell>
          <cell r="G1056" t="str">
            <v>NC</v>
          </cell>
        </row>
        <row r="1057">
          <cell r="A1057" t="str">
            <v>58Ni</v>
          </cell>
          <cell r="B1057" t="str">
            <v>Ni</v>
          </cell>
          <cell r="C1057">
            <v>58</v>
          </cell>
          <cell r="D1057" t="str">
            <v>NIST 1575 </v>
          </cell>
          <cell r="E1057" t="str">
            <v>PLANT (PINE NEEDLES)</v>
          </cell>
          <cell r="F1057">
            <v>3.85</v>
          </cell>
          <cell r="G1057">
            <v>3.15</v>
          </cell>
          <cell r="H1057" t="str">
            <v>(3.5)</v>
          </cell>
          <cell r="I1057">
            <v>0.35</v>
          </cell>
        </row>
        <row r="1058">
          <cell r="A1058" t="str">
            <v>58P</v>
          </cell>
          <cell r="B1058" t="str">
            <v>P</v>
          </cell>
          <cell r="C1058">
            <v>58</v>
          </cell>
          <cell r="D1058" t="str">
            <v>NIST 1575 </v>
          </cell>
          <cell r="E1058" t="str">
            <v>PLANT (PINE NEEDLES)</v>
          </cell>
          <cell r="F1058">
            <v>1400</v>
          </cell>
          <cell r="G1058">
            <v>1000</v>
          </cell>
          <cell r="H1058" t="str">
            <v>1200</v>
          </cell>
          <cell r="I1058">
            <v>200</v>
          </cell>
        </row>
        <row r="1059">
          <cell r="A1059" t="str">
            <v>58Pb</v>
          </cell>
          <cell r="B1059" t="str">
            <v>Pb</v>
          </cell>
          <cell r="C1059">
            <v>58</v>
          </cell>
          <cell r="D1059" t="str">
            <v>NIST 1575 </v>
          </cell>
          <cell r="E1059" t="str">
            <v>PLANT (PINE NEEDLES)</v>
          </cell>
          <cell r="F1059">
            <v>11.3</v>
          </cell>
          <cell r="G1059">
            <v>10.3</v>
          </cell>
          <cell r="H1059">
            <v>10.8</v>
          </cell>
          <cell r="I1059">
            <v>0.5</v>
          </cell>
        </row>
        <row r="1060">
          <cell r="A1060" t="str">
            <v>58Rb</v>
          </cell>
          <cell r="B1060" t="str">
            <v>Rb</v>
          </cell>
          <cell r="C1060">
            <v>58</v>
          </cell>
          <cell r="D1060" t="str">
            <v>NIST 1575 </v>
          </cell>
          <cell r="E1060" t="str">
            <v>PLANT (PINE NEEDLES)</v>
          </cell>
          <cell r="F1060">
            <v>11.799999999999999</v>
          </cell>
          <cell r="G1060">
            <v>11.6</v>
          </cell>
          <cell r="H1060" t="str">
            <v>11.7</v>
          </cell>
          <cell r="I1060">
            <v>0.1</v>
          </cell>
        </row>
        <row r="1061">
          <cell r="A1061" t="str">
            <v>58Sb</v>
          </cell>
          <cell r="B1061" t="str">
            <v>Sb</v>
          </cell>
          <cell r="C1061">
            <v>58</v>
          </cell>
          <cell r="D1061" t="str">
            <v>NIST 1575 </v>
          </cell>
          <cell r="E1061" t="str">
            <v>PLANT (PINE NEEDLES)</v>
          </cell>
          <cell r="F1061">
            <v>0.22</v>
          </cell>
          <cell r="G1061">
            <v>0.18000000000000002</v>
          </cell>
          <cell r="H1061" t="str">
            <v>(0.2)</v>
          </cell>
          <cell r="I1061">
            <v>0.02</v>
          </cell>
        </row>
        <row r="1062">
          <cell r="A1062" t="str">
            <v>58Se</v>
          </cell>
          <cell r="B1062" t="str">
            <v>Se</v>
          </cell>
          <cell r="C1062">
            <v>58</v>
          </cell>
          <cell r="D1062" t="str">
            <v>NIST 1575 </v>
          </cell>
          <cell r="E1062" t="str">
            <v>PLANT (PINE NEEDLES)</v>
          </cell>
          <cell r="F1062" t="str">
            <v>NC</v>
          </cell>
          <cell r="G1062" t="str">
            <v>NC</v>
          </cell>
        </row>
        <row r="1063">
          <cell r="A1063" t="str">
            <v>58Sn</v>
          </cell>
          <cell r="B1063" t="str">
            <v>Sn</v>
          </cell>
          <cell r="C1063">
            <v>58</v>
          </cell>
          <cell r="D1063" t="str">
            <v>NIST 1575 </v>
          </cell>
          <cell r="E1063" t="str">
            <v>PLANT (PINE NEEDLES)</v>
          </cell>
          <cell r="F1063" t="str">
            <v>NC</v>
          </cell>
          <cell r="G1063" t="str">
            <v>NC</v>
          </cell>
        </row>
        <row r="1064">
          <cell r="A1064" t="str">
            <v>58Sr</v>
          </cell>
          <cell r="B1064" t="str">
            <v>Sr</v>
          </cell>
          <cell r="C1064">
            <v>58</v>
          </cell>
          <cell r="D1064" t="str">
            <v>NIST 1575 </v>
          </cell>
          <cell r="E1064" t="str">
            <v>PLANT (PINE NEEDLES)</v>
          </cell>
          <cell r="F1064">
            <v>5</v>
          </cell>
          <cell r="G1064">
            <v>4.6</v>
          </cell>
          <cell r="H1064" t="str">
            <v>4.8</v>
          </cell>
          <cell r="I1064">
            <v>0.2</v>
          </cell>
        </row>
        <row r="1065">
          <cell r="A1065" t="str">
            <v>58Th</v>
          </cell>
          <cell r="B1065" t="str">
            <v>Th</v>
          </cell>
          <cell r="C1065">
            <v>58</v>
          </cell>
          <cell r="D1065" t="str">
            <v>NIST 1575 </v>
          </cell>
          <cell r="E1065" t="str">
            <v>PLANT (PINE NEEDLES)</v>
          </cell>
          <cell r="F1065">
            <v>0.04</v>
          </cell>
          <cell r="G1065">
            <v>0.033999999999999996</v>
          </cell>
          <cell r="H1065" t="str">
            <v>0.037</v>
          </cell>
          <cell r="I1065">
            <v>0.003</v>
          </cell>
        </row>
        <row r="1066">
          <cell r="A1066" t="str">
            <v>58Tl</v>
          </cell>
          <cell r="B1066" t="str">
            <v>Tl</v>
          </cell>
          <cell r="C1066">
            <v>58</v>
          </cell>
          <cell r="D1066" t="str">
            <v>NIST 1575 </v>
          </cell>
          <cell r="E1066" t="str">
            <v>PLANT (PINE NEEDLES)</v>
          </cell>
          <cell r="F1066">
            <v>0.055</v>
          </cell>
          <cell r="G1066">
            <v>0.045000000000000005</v>
          </cell>
          <cell r="H1066" t="str">
            <v>(0.05)</v>
          </cell>
          <cell r="I1066">
            <v>0.005</v>
          </cell>
        </row>
        <row r="1067">
          <cell r="A1067" t="str">
            <v>58U</v>
          </cell>
          <cell r="B1067" t="str">
            <v>U</v>
          </cell>
          <cell r="C1067">
            <v>58</v>
          </cell>
          <cell r="D1067" t="str">
            <v>NIST 1575 </v>
          </cell>
          <cell r="E1067" t="str">
            <v>PLANT (PINE NEEDLES)</v>
          </cell>
          <cell r="F1067">
            <v>0.024</v>
          </cell>
          <cell r="G1067">
            <v>0.016</v>
          </cell>
          <cell r="H1067" t="str">
            <v>0.02</v>
          </cell>
          <cell r="I1067">
            <v>0.004</v>
          </cell>
        </row>
        <row r="1068">
          <cell r="A1068" t="str">
            <v>58Zn</v>
          </cell>
          <cell r="B1068" t="str">
            <v>Zn</v>
          </cell>
          <cell r="C1068">
            <v>58</v>
          </cell>
          <cell r="D1068" t="str">
            <v>NIST 1575 </v>
          </cell>
          <cell r="E1068" t="str">
            <v>PLANT (PINE NEEDLES)</v>
          </cell>
          <cell r="F1068" t="str">
            <v>NC</v>
          </cell>
          <cell r="G1068" t="str">
            <v>NC</v>
          </cell>
        </row>
        <row r="1069">
          <cell r="A1069" t="str">
            <v>59Ag</v>
          </cell>
          <cell r="B1069" t="str">
            <v>Ag</v>
          </cell>
          <cell r="C1069">
            <v>59</v>
          </cell>
          <cell r="D1069" t="str">
            <v>NIST 1577 </v>
          </cell>
          <cell r="E1069" t="str">
            <v>LIVER (BOVINE)</v>
          </cell>
          <cell r="F1069">
            <v>0.066</v>
          </cell>
          <cell r="G1069">
            <v>0.054</v>
          </cell>
          <cell r="H1069" t="str">
            <v>(0.06)</v>
          </cell>
          <cell r="I1069">
            <v>0.006</v>
          </cell>
        </row>
        <row r="1070">
          <cell r="A1070" t="str">
            <v>59Al</v>
          </cell>
          <cell r="B1070" t="str">
            <v>Al</v>
          </cell>
          <cell r="C1070">
            <v>59</v>
          </cell>
          <cell r="D1070" t="str">
            <v>NIST 1577 </v>
          </cell>
          <cell r="E1070" t="str">
            <v>LIVER (BOVINE)</v>
          </cell>
          <cell r="F1070">
            <v>2</v>
          </cell>
          <cell r="G1070">
            <v>0</v>
          </cell>
          <cell r="H1070">
            <v>1</v>
          </cell>
          <cell r="I1070">
            <v>1</v>
          </cell>
        </row>
        <row r="1071">
          <cell r="A1071" t="str">
            <v>59As</v>
          </cell>
          <cell r="B1071" t="str">
            <v>As</v>
          </cell>
          <cell r="C1071">
            <v>59</v>
          </cell>
          <cell r="D1071" t="str">
            <v>NIST 1577 </v>
          </cell>
          <cell r="E1071" t="str">
            <v>LIVER (BOVINE)</v>
          </cell>
          <cell r="F1071">
            <v>0.06</v>
          </cell>
          <cell r="G1071">
            <v>0.05</v>
          </cell>
          <cell r="H1071">
            <v>0.055</v>
          </cell>
          <cell r="I1071">
            <v>0.005</v>
          </cell>
        </row>
        <row r="1072">
          <cell r="A1072" t="str">
            <v>59B</v>
          </cell>
          <cell r="B1072" t="str">
            <v>B</v>
          </cell>
          <cell r="C1072">
            <v>59</v>
          </cell>
          <cell r="D1072" t="str">
            <v>NIST 1577 </v>
          </cell>
          <cell r="E1072" t="str">
            <v>LIVER (BOVINE)</v>
          </cell>
          <cell r="F1072" t="str">
            <v>NC</v>
          </cell>
          <cell r="G1072" t="str">
            <v>NC</v>
          </cell>
        </row>
        <row r="1073">
          <cell r="A1073" t="str">
            <v>59Be</v>
          </cell>
          <cell r="B1073" t="str">
            <v>Be</v>
          </cell>
          <cell r="C1073">
            <v>59</v>
          </cell>
          <cell r="D1073" t="str">
            <v>NIST 1577 </v>
          </cell>
          <cell r="E1073" t="str">
            <v>LIVER (BOVINE)</v>
          </cell>
          <cell r="F1073">
            <v>0.0187</v>
          </cell>
          <cell r="G1073">
            <v>0.015300000000000001</v>
          </cell>
          <cell r="H1073" t="str">
            <v>(0.017)</v>
          </cell>
          <cell r="I1073">
            <v>0.0017</v>
          </cell>
        </row>
        <row r="1074">
          <cell r="A1074" t="str">
            <v>59Ca</v>
          </cell>
          <cell r="B1074" t="str">
            <v>Ca</v>
          </cell>
          <cell r="C1074">
            <v>59</v>
          </cell>
          <cell r="D1074" t="str">
            <v>NIST 1577 </v>
          </cell>
          <cell r="E1074" t="str">
            <v>LIVER (BOVINE)</v>
          </cell>
          <cell r="F1074">
            <v>130</v>
          </cell>
          <cell r="G1074">
            <v>118</v>
          </cell>
          <cell r="H1074">
            <v>124</v>
          </cell>
          <cell r="I1074">
            <v>6</v>
          </cell>
        </row>
        <row r="1075">
          <cell r="A1075" t="str">
            <v>59Cd</v>
          </cell>
          <cell r="B1075" t="str">
            <v>Cd</v>
          </cell>
          <cell r="C1075">
            <v>59</v>
          </cell>
          <cell r="D1075" t="str">
            <v>NIST 1577 </v>
          </cell>
          <cell r="E1075" t="str">
            <v>LIVER (BOVINE)</v>
          </cell>
          <cell r="F1075">
            <v>0.31</v>
          </cell>
          <cell r="G1075">
            <v>0.23</v>
          </cell>
          <cell r="H1075">
            <v>0.27</v>
          </cell>
          <cell r="I1075">
            <v>0.04</v>
          </cell>
        </row>
        <row r="1076">
          <cell r="A1076" t="str">
            <v>59Cl</v>
          </cell>
          <cell r="B1076" t="str">
            <v>Cl</v>
          </cell>
          <cell r="C1076">
            <v>59</v>
          </cell>
          <cell r="D1076" t="str">
            <v>NIST 1577 </v>
          </cell>
          <cell r="E1076" t="str">
            <v>LIVER (BOVINE)</v>
          </cell>
          <cell r="F1076">
            <v>2970</v>
          </cell>
          <cell r="G1076">
            <v>2430</v>
          </cell>
          <cell r="H1076" t="str">
            <v>(2700)</v>
          </cell>
          <cell r="I1076">
            <v>270</v>
          </cell>
        </row>
        <row r="1077">
          <cell r="A1077" t="str">
            <v>59Co</v>
          </cell>
          <cell r="B1077" t="str">
            <v>Co</v>
          </cell>
          <cell r="C1077">
            <v>59</v>
          </cell>
          <cell r="D1077" t="str">
            <v>NIST 1577 </v>
          </cell>
          <cell r="E1077" t="str">
            <v>LIVER (BOVINE)</v>
          </cell>
          <cell r="F1077">
            <v>0.19799999999999998</v>
          </cell>
          <cell r="G1077">
            <v>0.162</v>
          </cell>
          <cell r="H1077" t="str">
            <v>(0.18)</v>
          </cell>
          <cell r="I1077">
            <v>0.018</v>
          </cell>
        </row>
        <row r="1078">
          <cell r="A1078" t="str">
            <v>59Cr</v>
          </cell>
          <cell r="B1078" t="str">
            <v>Cr</v>
          </cell>
          <cell r="C1078">
            <v>59</v>
          </cell>
          <cell r="D1078" t="str">
            <v>NIST 1577 </v>
          </cell>
          <cell r="E1078" t="str">
            <v>LIVER (BOVINE)</v>
          </cell>
          <cell r="F1078">
            <v>0.09999999999999999</v>
          </cell>
          <cell r="G1078">
            <v>0.076</v>
          </cell>
          <cell r="H1078">
            <v>0.088</v>
          </cell>
          <cell r="I1078">
            <v>0.012</v>
          </cell>
        </row>
        <row r="1079">
          <cell r="A1079" t="str">
            <v>59Cu</v>
          </cell>
          <cell r="B1079" t="str">
            <v>Cu</v>
          </cell>
          <cell r="C1079">
            <v>59</v>
          </cell>
          <cell r="D1079" t="str">
            <v>NIST 1577 </v>
          </cell>
          <cell r="E1079" t="str">
            <v>LIVER (BOVINE)</v>
          </cell>
          <cell r="F1079">
            <v>203</v>
          </cell>
          <cell r="G1079">
            <v>183</v>
          </cell>
          <cell r="H1079">
            <v>193</v>
          </cell>
          <cell r="I1079">
            <v>10</v>
          </cell>
        </row>
        <row r="1080">
          <cell r="A1080" t="str">
            <v>59Fe</v>
          </cell>
          <cell r="B1080" t="str">
            <v>Fe</v>
          </cell>
          <cell r="C1080">
            <v>59</v>
          </cell>
          <cell r="D1080" t="str">
            <v>NIST 1577 </v>
          </cell>
          <cell r="E1080" t="str">
            <v>LIVER (BOVINE)</v>
          </cell>
          <cell r="F1080">
            <v>276</v>
          </cell>
          <cell r="G1080">
            <v>260</v>
          </cell>
          <cell r="H1080">
            <v>268</v>
          </cell>
          <cell r="I1080">
            <v>8</v>
          </cell>
        </row>
        <row r="1081">
          <cell r="A1081" t="str">
            <v>59Hg</v>
          </cell>
          <cell r="B1081" t="str">
            <v>Hg</v>
          </cell>
          <cell r="C1081">
            <v>59</v>
          </cell>
          <cell r="D1081" t="str">
            <v>NIST 1577 </v>
          </cell>
          <cell r="E1081" t="str">
            <v>LIVER (BOVINE)</v>
          </cell>
          <cell r="F1081">
            <v>0.018000000000000002</v>
          </cell>
          <cell r="G1081">
            <v>0.014</v>
          </cell>
          <cell r="H1081">
            <v>0.016</v>
          </cell>
          <cell r="I1081">
            <v>0.002</v>
          </cell>
        </row>
        <row r="1082">
          <cell r="A1082" t="str">
            <v>59K</v>
          </cell>
          <cell r="B1082" t="str">
            <v>K</v>
          </cell>
          <cell r="C1082">
            <v>59</v>
          </cell>
          <cell r="D1082" t="str">
            <v>NIST 1577 </v>
          </cell>
          <cell r="E1082" t="str">
            <v>LIVER (BOVINE)</v>
          </cell>
          <cell r="F1082">
            <v>10300</v>
          </cell>
          <cell r="G1082">
            <v>9100</v>
          </cell>
          <cell r="H1082">
            <v>9700</v>
          </cell>
          <cell r="I1082">
            <v>600</v>
          </cell>
        </row>
        <row r="1083">
          <cell r="A1083" t="str">
            <v>59Mg</v>
          </cell>
          <cell r="B1083" t="str">
            <v>Mg</v>
          </cell>
          <cell r="C1083">
            <v>59</v>
          </cell>
          <cell r="D1083" t="str">
            <v>NIST 1577 </v>
          </cell>
          <cell r="E1083" t="str">
            <v>LIVER (BOVINE)</v>
          </cell>
          <cell r="F1083">
            <v>613</v>
          </cell>
          <cell r="G1083">
            <v>595</v>
          </cell>
          <cell r="H1083">
            <v>604</v>
          </cell>
          <cell r="I1083">
            <v>9</v>
          </cell>
        </row>
        <row r="1084">
          <cell r="A1084" t="str">
            <v>59Mn</v>
          </cell>
          <cell r="B1084" t="str">
            <v>Mn</v>
          </cell>
          <cell r="C1084">
            <v>59</v>
          </cell>
          <cell r="D1084" t="str">
            <v>NIST 1577 </v>
          </cell>
          <cell r="E1084" t="str">
            <v>LIVER (BOVINE)</v>
          </cell>
          <cell r="F1084">
            <v>11.3</v>
          </cell>
          <cell r="G1084">
            <v>9.3</v>
          </cell>
          <cell r="H1084">
            <v>10.3</v>
          </cell>
          <cell r="I1084">
            <v>1</v>
          </cell>
        </row>
        <row r="1085">
          <cell r="A1085" t="str">
            <v>59Mo</v>
          </cell>
          <cell r="B1085" t="str">
            <v>Mo</v>
          </cell>
          <cell r="C1085">
            <v>59</v>
          </cell>
          <cell r="D1085" t="str">
            <v>NIST 1577 </v>
          </cell>
          <cell r="E1085" t="str">
            <v>LIVER (BOVINE)</v>
          </cell>
          <cell r="F1085">
            <v>3.7399999999999998</v>
          </cell>
          <cell r="G1085">
            <v>3.06</v>
          </cell>
          <cell r="H1085" t="str">
            <v>(3.4)</v>
          </cell>
          <cell r="I1085">
            <v>0.34</v>
          </cell>
        </row>
        <row r="1086">
          <cell r="A1086" t="str">
            <v>59Na</v>
          </cell>
          <cell r="B1086" t="str">
            <v>Na</v>
          </cell>
          <cell r="C1086">
            <v>59</v>
          </cell>
          <cell r="D1086" t="str">
            <v>NIST 1577 </v>
          </cell>
          <cell r="E1086" t="str">
            <v>LIVER (BOVINE)</v>
          </cell>
          <cell r="F1086">
            <v>2560</v>
          </cell>
          <cell r="G1086">
            <v>2300</v>
          </cell>
          <cell r="H1086">
            <v>2430</v>
          </cell>
          <cell r="I1086">
            <v>130</v>
          </cell>
        </row>
        <row r="1087">
          <cell r="A1087" t="str">
            <v>59N</v>
          </cell>
          <cell r="B1087" t="str">
            <v>N</v>
          </cell>
          <cell r="C1087">
            <v>59</v>
          </cell>
          <cell r="D1087" t="str">
            <v>NIST 1577 </v>
          </cell>
          <cell r="E1087" t="str">
            <v>LIVER (BOVINE)</v>
          </cell>
          <cell r="F1087">
            <v>112000</v>
          </cell>
          <cell r="G1087">
            <v>100000</v>
          </cell>
          <cell r="H1087" t="str">
            <v>106000</v>
          </cell>
          <cell r="I1087">
            <v>6000</v>
          </cell>
        </row>
        <row r="1088">
          <cell r="A1088" t="str">
            <v>59Ni</v>
          </cell>
          <cell r="B1088" t="str">
            <v>Ni</v>
          </cell>
          <cell r="C1088">
            <v>59</v>
          </cell>
          <cell r="D1088" t="str">
            <v>NIST 1577 </v>
          </cell>
          <cell r="E1088" t="str">
            <v>LIVER (BOVINE)</v>
          </cell>
          <cell r="F1088" t="str">
            <v>NC</v>
          </cell>
          <cell r="G1088" t="str">
            <v>NC</v>
          </cell>
        </row>
        <row r="1089">
          <cell r="A1089" t="str">
            <v>59P</v>
          </cell>
          <cell r="B1089" t="str">
            <v>P</v>
          </cell>
          <cell r="C1089">
            <v>59</v>
          </cell>
          <cell r="D1089" t="str">
            <v>NIST 1577 </v>
          </cell>
          <cell r="E1089" t="str">
            <v>LIVER (BOVINE)</v>
          </cell>
          <cell r="F1089">
            <v>12100</v>
          </cell>
          <cell r="G1089">
            <v>9900</v>
          </cell>
          <cell r="H1089" t="str">
            <v>(11000)</v>
          </cell>
          <cell r="I1089">
            <v>1100</v>
          </cell>
        </row>
        <row r="1090">
          <cell r="A1090" t="str">
            <v>59Pb</v>
          </cell>
          <cell r="B1090" t="str">
            <v>Pb</v>
          </cell>
          <cell r="C1090">
            <v>59</v>
          </cell>
          <cell r="D1090" t="str">
            <v>NIST 1577 </v>
          </cell>
          <cell r="E1090" t="str">
            <v>LIVER (BOVINE)</v>
          </cell>
          <cell r="F1090">
            <v>0.42000000000000004</v>
          </cell>
          <cell r="G1090">
            <v>0.26</v>
          </cell>
          <cell r="H1090">
            <v>0.34</v>
          </cell>
          <cell r="I1090">
            <v>0.08</v>
          </cell>
        </row>
        <row r="1091">
          <cell r="A1091" t="str">
            <v>59Rb</v>
          </cell>
          <cell r="B1091" t="str">
            <v>Rb</v>
          </cell>
          <cell r="C1091">
            <v>59</v>
          </cell>
          <cell r="D1091" t="str">
            <v>NIST 1577 </v>
          </cell>
          <cell r="E1091" t="str">
            <v>LIVER (BOVINE)</v>
          </cell>
          <cell r="F1091">
            <v>19.3</v>
          </cell>
          <cell r="G1091">
            <v>17.3</v>
          </cell>
          <cell r="H1091" t="str">
            <v>18.3</v>
          </cell>
          <cell r="I1091">
            <v>1</v>
          </cell>
        </row>
        <row r="1092">
          <cell r="A1092" t="str">
            <v>59Sb</v>
          </cell>
          <cell r="B1092" t="str">
            <v>Sb</v>
          </cell>
          <cell r="C1092">
            <v>59</v>
          </cell>
          <cell r="D1092" t="str">
            <v>NIST 1577 </v>
          </cell>
          <cell r="E1092" t="str">
            <v>LIVER (BOVINE)</v>
          </cell>
          <cell r="F1092">
            <v>0.0055</v>
          </cell>
          <cell r="G1092">
            <v>0.0045000000000000005</v>
          </cell>
          <cell r="H1092" t="str">
            <v>(0.005)</v>
          </cell>
          <cell r="I1092">
            <v>0.0005</v>
          </cell>
        </row>
        <row r="1093">
          <cell r="A1093" t="str">
            <v>59Se</v>
          </cell>
          <cell r="B1093" t="str">
            <v>Se</v>
          </cell>
          <cell r="C1093">
            <v>59</v>
          </cell>
          <cell r="D1093" t="str">
            <v>NIST 1577 </v>
          </cell>
          <cell r="E1093" t="str">
            <v>LIVER (BOVINE)</v>
          </cell>
          <cell r="F1093">
            <v>1.2000000000000002</v>
          </cell>
          <cell r="G1093">
            <v>1</v>
          </cell>
          <cell r="H1093">
            <v>1.1</v>
          </cell>
          <cell r="I1093">
            <v>0.1</v>
          </cell>
        </row>
        <row r="1094">
          <cell r="A1094" t="str">
            <v>59Sn</v>
          </cell>
          <cell r="B1094" t="str">
            <v>Sn</v>
          </cell>
          <cell r="C1094">
            <v>59</v>
          </cell>
          <cell r="D1094" t="str">
            <v>NIST 1577 </v>
          </cell>
          <cell r="E1094" t="str">
            <v>LIVER (BOVINE)</v>
          </cell>
          <cell r="F1094" t="str">
            <v>NC</v>
          </cell>
          <cell r="G1094" t="str">
            <v>NC</v>
          </cell>
        </row>
        <row r="1095">
          <cell r="A1095" t="str">
            <v>59Sr</v>
          </cell>
          <cell r="B1095" t="str">
            <v>Sr</v>
          </cell>
          <cell r="C1095">
            <v>59</v>
          </cell>
          <cell r="D1095" t="str">
            <v>NIST 1577 </v>
          </cell>
          <cell r="E1095" t="str">
            <v>LIVER (BOVINE)</v>
          </cell>
          <cell r="F1095">
            <v>0.15400000000000003</v>
          </cell>
          <cell r="G1095">
            <v>0.126</v>
          </cell>
          <cell r="H1095" t="str">
            <v>(0.14)</v>
          </cell>
          <cell r="I1095">
            <v>0.014</v>
          </cell>
        </row>
        <row r="1096">
          <cell r="A1096" t="str">
            <v>59Tl</v>
          </cell>
          <cell r="B1096" t="str">
            <v>Tl</v>
          </cell>
          <cell r="C1096">
            <v>59</v>
          </cell>
          <cell r="D1096" t="str">
            <v>NIST 1577 </v>
          </cell>
          <cell r="E1096" t="str">
            <v>LIVER (BOVINE)</v>
          </cell>
          <cell r="F1096">
            <v>0.055</v>
          </cell>
          <cell r="G1096">
            <v>0.045000000000000005</v>
          </cell>
          <cell r="H1096" t="str">
            <v>(0.05)</v>
          </cell>
          <cell r="I1096">
            <v>0.005</v>
          </cell>
        </row>
        <row r="1097">
          <cell r="A1097" t="str">
            <v>59U</v>
          </cell>
          <cell r="B1097" t="str">
            <v>U</v>
          </cell>
          <cell r="C1097">
            <v>59</v>
          </cell>
          <cell r="D1097" t="str">
            <v>NIST 1577 </v>
          </cell>
          <cell r="E1097" t="str">
            <v>LIVER (BOVINE)</v>
          </cell>
          <cell r="F1097">
            <v>0.00088</v>
          </cell>
          <cell r="G1097">
            <v>0.00072</v>
          </cell>
          <cell r="H1097" t="str">
            <v>(0.0008)</v>
          </cell>
          <cell r="I1097">
            <v>8E-05</v>
          </cell>
        </row>
        <row r="1098">
          <cell r="A1098" t="str">
            <v>59Zn</v>
          </cell>
          <cell r="B1098" t="str">
            <v>Zn</v>
          </cell>
          <cell r="C1098">
            <v>59</v>
          </cell>
          <cell r="D1098" t="str">
            <v>NIST 1577 </v>
          </cell>
          <cell r="E1098" t="str">
            <v>LIVER (BOVINE)</v>
          </cell>
          <cell r="F1098">
            <v>143</v>
          </cell>
          <cell r="G1098">
            <v>117</v>
          </cell>
          <cell r="H1098">
            <v>130</v>
          </cell>
          <cell r="I1098">
            <v>13</v>
          </cell>
        </row>
        <row r="1099">
          <cell r="A1099" t="str">
            <v>60Ag</v>
          </cell>
          <cell r="B1099" t="str">
            <v>Ag</v>
          </cell>
          <cell r="C1099">
            <v>60</v>
          </cell>
          <cell r="D1099" t="str">
            <v>NBS 1643b</v>
          </cell>
          <cell r="E1099" t="str">
            <v>WATER</v>
          </cell>
          <cell r="F1099">
            <v>10.600000000000001</v>
          </cell>
          <cell r="G1099">
            <v>9</v>
          </cell>
          <cell r="H1099" t="str">
            <v>9.8</v>
          </cell>
          <cell r="I1099">
            <v>0.8</v>
          </cell>
        </row>
        <row r="1100">
          <cell r="A1100" t="str">
            <v>60Al</v>
          </cell>
          <cell r="B1100" t="str">
            <v>Al</v>
          </cell>
          <cell r="C1100">
            <v>60</v>
          </cell>
          <cell r="D1100" t="str">
            <v>NBS 1643b</v>
          </cell>
          <cell r="E1100" t="str">
            <v>WATER</v>
          </cell>
          <cell r="F1100" t="str">
            <v>NC</v>
          </cell>
          <cell r="G1100" t="str">
            <v>NC</v>
          </cell>
        </row>
        <row r="1101">
          <cell r="A1101" t="str">
            <v>60As</v>
          </cell>
          <cell r="B1101" t="str">
            <v>As</v>
          </cell>
          <cell r="C1101">
            <v>60</v>
          </cell>
          <cell r="D1101" t="str">
            <v>NBS 1643b</v>
          </cell>
          <cell r="E1101" t="str">
            <v>WATER</v>
          </cell>
          <cell r="F1101">
            <v>53.9</v>
          </cell>
          <cell r="G1101">
            <v>44.1</v>
          </cell>
          <cell r="H1101" t="str">
            <v>(49)</v>
          </cell>
          <cell r="I1101">
            <v>4.9</v>
          </cell>
        </row>
        <row r="1102">
          <cell r="A1102" t="str">
            <v>60B</v>
          </cell>
          <cell r="B1102" t="str">
            <v>B</v>
          </cell>
          <cell r="C1102">
            <v>60</v>
          </cell>
          <cell r="D1102" t="str">
            <v>NBS 1643b</v>
          </cell>
          <cell r="E1102" t="str">
            <v>WATER</v>
          </cell>
          <cell r="F1102">
            <v>103.4</v>
          </cell>
          <cell r="G1102">
            <v>84.6</v>
          </cell>
          <cell r="H1102" t="str">
            <v>(94)</v>
          </cell>
          <cell r="I1102">
            <v>9.4</v>
          </cell>
        </row>
        <row r="1103">
          <cell r="A1103" t="str">
            <v>60Ba</v>
          </cell>
          <cell r="B1103" t="str">
            <v>Ba</v>
          </cell>
          <cell r="C1103">
            <v>60</v>
          </cell>
          <cell r="D1103" t="str">
            <v>NBS 1643b</v>
          </cell>
          <cell r="E1103" t="str">
            <v>WATER</v>
          </cell>
          <cell r="F1103">
            <v>46</v>
          </cell>
          <cell r="G1103">
            <v>42</v>
          </cell>
          <cell r="H1103" t="str">
            <v>44</v>
          </cell>
          <cell r="I1103">
            <v>2</v>
          </cell>
        </row>
        <row r="1104">
          <cell r="A1104" t="str">
            <v>60Be</v>
          </cell>
          <cell r="B1104" t="str">
            <v>Be</v>
          </cell>
          <cell r="C1104">
            <v>60</v>
          </cell>
          <cell r="D1104" t="str">
            <v>NBS 1643b</v>
          </cell>
          <cell r="E1104" t="str">
            <v>WATER</v>
          </cell>
          <cell r="F1104">
            <v>21</v>
          </cell>
          <cell r="G1104">
            <v>17</v>
          </cell>
          <cell r="H1104">
            <v>19</v>
          </cell>
          <cell r="I1104">
            <v>2</v>
          </cell>
        </row>
        <row r="1105">
          <cell r="A1105" t="str">
            <v>60Bi</v>
          </cell>
          <cell r="B1105" t="str">
            <v>Bi</v>
          </cell>
          <cell r="C1105">
            <v>60</v>
          </cell>
          <cell r="D1105" t="str">
            <v>NBS 1643b</v>
          </cell>
          <cell r="E1105" t="str">
            <v>WATER</v>
          </cell>
          <cell r="F1105">
            <v>12.1</v>
          </cell>
          <cell r="G1105">
            <v>9.9</v>
          </cell>
          <cell r="H1105" t="str">
            <v>(11)</v>
          </cell>
          <cell r="I1105">
            <v>1.1</v>
          </cell>
        </row>
        <row r="1106">
          <cell r="A1106" t="str">
            <v>60Ca</v>
          </cell>
          <cell r="B1106" t="str">
            <v>Ca</v>
          </cell>
          <cell r="C1106">
            <v>60</v>
          </cell>
          <cell r="D1106" t="str">
            <v>NBS 1643b</v>
          </cell>
          <cell r="E1106" t="str">
            <v>WATER</v>
          </cell>
          <cell r="F1106" t="str">
            <v>NC</v>
          </cell>
          <cell r="G1106" t="str">
            <v>NC</v>
          </cell>
        </row>
        <row r="1107">
          <cell r="A1107" t="str">
            <v>60Cd</v>
          </cell>
          <cell r="B1107" t="str">
            <v>Cd</v>
          </cell>
          <cell r="C1107">
            <v>60</v>
          </cell>
          <cell r="D1107" t="str">
            <v>NBS 1643b</v>
          </cell>
          <cell r="E1107" t="str">
            <v>WATER</v>
          </cell>
          <cell r="F1107">
            <v>21</v>
          </cell>
          <cell r="G1107">
            <v>19</v>
          </cell>
          <cell r="H1107">
            <v>20</v>
          </cell>
          <cell r="I1107">
            <v>1</v>
          </cell>
        </row>
        <row r="1108">
          <cell r="A1108" t="str">
            <v>60Co</v>
          </cell>
          <cell r="B1108" t="str">
            <v>Co</v>
          </cell>
          <cell r="C1108">
            <v>60</v>
          </cell>
          <cell r="D1108" t="str">
            <v>NBS 1643b</v>
          </cell>
          <cell r="E1108" t="str">
            <v>WATER</v>
          </cell>
          <cell r="F1108">
            <v>27</v>
          </cell>
          <cell r="G1108">
            <v>25</v>
          </cell>
          <cell r="H1108" t="str">
            <v>26</v>
          </cell>
          <cell r="I1108">
            <v>1</v>
          </cell>
        </row>
        <row r="1109">
          <cell r="A1109" t="str">
            <v>60Cr</v>
          </cell>
          <cell r="B1109" t="str">
            <v>Cr</v>
          </cell>
          <cell r="C1109">
            <v>60</v>
          </cell>
          <cell r="D1109" t="str">
            <v>NBS 1643b</v>
          </cell>
          <cell r="E1109" t="str">
            <v>WATER</v>
          </cell>
          <cell r="F1109">
            <v>19</v>
          </cell>
          <cell r="G1109">
            <v>18.200000000000003</v>
          </cell>
          <cell r="H1109">
            <v>18.6</v>
          </cell>
          <cell r="I1109">
            <v>0.4</v>
          </cell>
        </row>
        <row r="1110">
          <cell r="A1110" t="str">
            <v>60Cu</v>
          </cell>
          <cell r="B1110" t="str">
            <v>Cu</v>
          </cell>
          <cell r="C1110">
            <v>60</v>
          </cell>
          <cell r="D1110" t="str">
            <v>NBS 1643b</v>
          </cell>
          <cell r="E1110" t="str">
            <v>WATER</v>
          </cell>
          <cell r="F1110">
            <v>22.299999999999997</v>
          </cell>
          <cell r="G1110">
            <v>21.5</v>
          </cell>
          <cell r="H1110">
            <v>21.9</v>
          </cell>
          <cell r="I1110">
            <v>0.4</v>
          </cell>
        </row>
        <row r="1111">
          <cell r="A1111" t="str">
            <v>60Fe</v>
          </cell>
          <cell r="B1111" t="str">
            <v>Fe</v>
          </cell>
          <cell r="C1111">
            <v>60</v>
          </cell>
          <cell r="D1111" t="str">
            <v>NBS 1643b</v>
          </cell>
          <cell r="E1111" t="str">
            <v>WATER</v>
          </cell>
          <cell r="F1111">
            <v>107</v>
          </cell>
          <cell r="G1111">
            <v>91</v>
          </cell>
          <cell r="H1111">
            <v>99</v>
          </cell>
          <cell r="I1111">
            <v>8</v>
          </cell>
        </row>
        <row r="1112">
          <cell r="A1112" t="str">
            <v>60Hg</v>
          </cell>
          <cell r="B1112" t="str">
            <v>Hg</v>
          </cell>
          <cell r="C1112">
            <v>60</v>
          </cell>
          <cell r="D1112" t="str">
            <v>NBS 1643b</v>
          </cell>
          <cell r="E1112" t="str">
            <v>WATER</v>
          </cell>
          <cell r="F1112" t="str">
            <v>NC</v>
          </cell>
          <cell r="G1112" t="str">
            <v>NC</v>
          </cell>
        </row>
        <row r="1113">
          <cell r="A1113" t="str">
            <v>60K</v>
          </cell>
          <cell r="B1113" t="str">
            <v>K</v>
          </cell>
          <cell r="C1113">
            <v>60</v>
          </cell>
          <cell r="D1113" t="str">
            <v>NBS 1643b</v>
          </cell>
          <cell r="E1113" t="str">
            <v>WATER</v>
          </cell>
          <cell r="F1113" t="str">
            <v>NC</v>
          </cell>
          <cell r="G1113" t="str">
            <v>NC</v>
          </cell>
        </row>
        <row r="1114">
          <cell r="A1114" t="str">
            <v>60Mg</v>
          </cell>
          <cell r="B1114" t="str">
            <v>Mg</v>
          </cell>
          <cell r="C1114">
            <v>60</v>
          </cell>
          <cell r="D1114" t="str">
            <v>NBS 1643b</v>
          </cell>
          <cell r="E1114" t="str">
            <v>WATER</v>
          </cell>
          <cell r="F1114" t="str">
            <v>NC</v>
          </cell>
          <cell r="G1114" t="str">
            <v>NC</v>
          </cell>
        </row>
        <row r="1115">
          <cell r="A1115" t="str">
            <v>60Mn</v>
          </cell>
          <cell r="B1115" t="str">
            <v>Mn</v>
          </cell>
          <cell r="C1115">
            <v>60</v>
          </cell>
          <cell r="D1115" t="str">
            <v>NBS 1643b</v>
          </cell>
          <cell r="E1115" t="str">
            <v>WATER</v>
          </cell>
          <cell r="F1115">
            <v>30</v>
          </cell>
          <cell r="G1115">
            <v>26</v>
          </cell>
          <cell r="H1115">
            <v>28</v>
          </cell>
          <cell r="I1115">
            <v>2</v>
          </cell>
        </row>
        <row r="1116">
          <cell r="A1116" t="str">
            <v>60Mo</v>
          </cell>
          <cell r="B1116" t="str">
            <v>Mo</v>
          </cell>
          <cell r="C1116">
            <v>60</v>
          </cell>
          <cell r="D1116" t="str">
            <v>NBS 1643b</v>
          </cell>
          <cell r="E1116" t="str">
            <v>WATER</v>
          </cell>
          <cell r="F1116">
            <v>88</v>
          </cell>
          <cell r="G1116">
            <v>82</v>
          </cell>
          <cell r="H1116">
            <v>85</v>
          </cell>
          <cell r="I1116">
            <v>3</v>
          </cell>
        </row>
        <row r="1117">
          <cell r="A1117" t="str">
            <v>60Na </v>
          </cell>
          <cell r="B1117" t="str">
            <v>Na </v>
          </cell>
          <cell r="C1117">
            <v>60</v>
          </cell>
          <cell r="D1117" t="str">
            <v>NBS 1643b</v>
          </cell>
          <cell r="E1117" t="str">
            <v>WATER</v>
          </cell>
          <cell r="F1117" t="str">
            <v>NC</v>
          </cell>
          <cell r="G1117" t="str">
            <v>NC</v>
          </cell>
        </row>
        <row r="1118">
          <cell r="A1118" t="str">
            <v>60Ni</v>
          </cell>
          <cell r="B1118" t="str">
            <v>Ni</v>
          </cell>
          <cell r="C1118">
            <v>60</v>
          </cell>
          <cell r="D1118" t="str">
            <v>NBS 1643b</v>
          </cell>
          <cell r="E1118" t="str">
            <v>WATER</v>
          </cell>
          <cell r="F1118">
            <v>52</v>
          </cell>
          <cell r="G1118">
            <v>46</v>
          </cell>
          <cell r="H1118">
            <v>49</v>
          </cell>
          <cell r="I1118">
            <v>3</v>
          </cell>
        </row>
        <row r="1119">
          <cell r="A1119" t="str">
            <v>60Pb</v>
          </cell>
          <cell r="B1119" t="str">
            <v>Pb</v>
          </cell>
          <cell r="C1119">
            <v>60</v>
          </cell>
          <cell r="D1119" t="str">
            <v>NBS 1643b</v>
          </cell>
          <cell r="E1119" t="str">
            <v>WATER</v>
          </cell>
          <cell r="F1119">
            <v>24.4</v>
          </cell>
          <cell r="G1119">
            <v>23</v>
          </cell>
          <cell r="H1119">
            <v>23.7</v>
          </cell>
          <cell r="I1119">
            <v>0.7</v>
          </cell>
        </row>
        <row r="1120">
          <cell r="A1120" t="str">
            <v>60Se</v>
          </cell>
          <cell r="B1120" t="str">
            <v>Se</v>
          </cell>
          <cell r="C1120">
            <v>60</v>
          </cell>
          <cell r="D1120" t="str">
            <v>NBS 1643b</v>
          </cell>
          <cell r="E1120" t="str">
            <v>WATER</v>
          </cell>
          <cell r="F1120">
            <v>10.2</v>
          </cell>
          <cell r="G1120">
            <v>9.2</v>
          </cell>
          <cell r="H1120">
            <v>9.7</v>
          </cell>
          <cell r="I1120">
            <v>0.5</v>
          </cell>
        </row>
        <row r="1121">
          <cell r="A1121" t="str">
            <v>60Sr</v>
          </cell>
          <cell r="B1121" t="str">
            <v>Sr</v>
          </cell>
          <cell r="C1121">
            <v>60</v>
          </cell>
          <cell r="D1121" t="str">
            <v>NBS 1643b</v>
          </cell>
          <cell r="E1121" t="str">
            <v>WATER</v>
          </cell>
          <cell r="F1121">
            <v>233</v>
          </cell>
          <cell r="G1121">
            <v>221</v>
          </cell>
          <cell r="H1121" t="str">
            <v>227</v>
          </cell>
          <cell r="I1121">
            <v>6</v>
          </cell>
        </row>
        <row r="1122">
          <cell r="A1122" t="str">
            <v>60Tl</v>
          </cell>
          <cell r="B1122" t="str">
            <v>Tl</v>
          </cell>
          <cell r="C1122">
            <v>60</v>
          </cell>
          <cell r="D1122" t="str">
            <v>NBS 1643b</v>
          </cell>
          <cell r="E1122" t="str">
            <v>WATER</v>
          </cell>
          <cell r="F1122">
            <v>8.2</v>
          </cell>
          <cell r="G1122">
            <v>7.8</v>
          </cell>
          <cell r="H1122" t="str">
            <v>8.0</v>
          </cell>
          <cell r="I1122">
            <v>0.2</v>
          </cell>
        </row>
        <row r="1123">
          <cell r="A1123" t="str">
            <v>60V</v>
          </cell>
          <cell r="B1123" t="str">
            <v>V</v>
          </cell>
          <cell r="C1123">
            <v>60</v>
          </cell>
          <cell r="D1123" t="str">
            <v>NBS 1643b</v>
          </cell>
          <cell r="E1123" t="str">
            <v>WATER</v>
          </cell>
          <cell r="F1123">
            <v>45.6</v>
          </cell>
          <cell r="G1123">
            <v>44.800000000000004</v>
          </cell>
          <cell r="H1123" t="str">
            <v>45.2</v>
          </cell>
          <cell r="I1123">
            <v>0.4</v>
          </cell>
        </row>
        <row r="1124">
          <cell r="A1124" t="str">
            <v>60Zn</v>
          </cell>
          <cell r="B1124" t="str">
            <v>Zn</v>
          </cell>
          <cell r="C1124">
            <v>60</v>
          </cell>
          <cell r="D1124" t="str">
            <v>NBS 1643b</v>
          </cell>
          <cell r="E1124" t="str">
            <v>WATER</v>
          </cell>
          <cell r="F1124">
            <v>68</v>
          </cell>
          <cell r="G1124">
            <v>64</v>
          </cell>
          <cell r="H1124">
            <v>66</v>
          </cell>
          <cell r="I1124">
            <v>2</v>
          </cell>
        </row>
        <row r="1125">
          <cell r="A1125" t="str">
            <v>61Ag</v>
          </cell>
          <cell r="B1125" t="str">
            <v>Ag</v>
          </cell>
          <cell r="C1125">
            <v>61</v>
          </cell>
          <cell r="D1125" t="str">
            <v>NIST 1645</v>
          </cell>
          <cell r="E1125" t="str">
            <v>SEDIMENT (RIVER)</v>
          </cell>
          <cell r="F1125" t="str">
            <v>NC</v>
          </cell>
          <cell r="G1125" t="str">
            <v>NC</v>
          </cell>
        </row>
        <row r="1126">
          <cell r="A1126" t="str">
            <v>61Al</v>
          </cell>
          <cell r="B1126" t="str">
            <v>Al</v>
          </cell>
          <cell r="C1126">
            <v>61</v>
          </cell>
          <cell r="D1126" t="str">
            <v>NIST 1645</v>
          </cell>
          <cell r="E1126" t="str">
            <v>SEDIMENT (RIVER)</v>
          </cell>
          <cell r="F1126">
            <v>23000</v>
          </cell>
          <cell r="G1126">
            <v>22200</v>
          </cell>
          <cell r="H1126" t="str">
            <v>22600</v>
          </cell>
          <cell r="I1126">
            <v>400</v>
          </cell>
        </row>
        <row r="1127">
          <cell r="A1127" t="str">
            <v>61As</v>
          </cell>
          <cell r="B1127" t="str">
            <v>As</v>
          </cell>
          <cell r="C1127">
            <v>61</v>
          </cell>
          <cell r="D1127" t="str">
            <v>NIST 1645</v>
          </cell>
          <cell r="E1127" t="str">
            <v>SEDIMENT (RIVER)</v>
          </cell>
          <cell r="F1127">
            <v>72.6</v>
          </cell>
          <cell r="G1127">
            <v>59.4</v>
          </cell>
          <cell r="H1127" t="str">
            <v>(66)</v>
          </cell>
          <cell r="I1127">
            <v>6.6</v>
          </cell>
        </row>
        <row r="1128">
          <cell r="A1128" t="str">
            <v>61B</v>
          </cell>
          <cell r="B1128" t="str">
            <v>B</v>
          </cell>
          <cell r="C1128">
            <v>61</v>
          </cell>
          <cell r="D1128" t="str">
            <v>NIST 1645</v>
          </cell>
          <cell r="E1128" t="str">
            <v>SEDIMENT (RIVER)</v>
          </cell>
          <cell r="F1128" t="str">
            <v>NC</v>
          </cell>
          <cell r="G1128" t="str">
            <v>NC</v>
          </cell>
        </row>
        <row r="1129">
          <cell r="A1129" t="str">
            <v>61Be</v>
          </cell>
          <cell r="B1129" t="str">
            <v>Be</v>
          </cell>
          <cell r="C1129">
            <v>61</v>
          </cell>
          <cell r="D1129" t="str">
            <v>NIST 1645</v>
          </cell>
          <cell r="E1129" t="str">
            <v>SEDIMENT (RIVER)</v>
          </cell>
          <cell r="F1129" t="str">
            <v>NC</v>
          </cell>
          <cell r="G1129" t="str">
            <v>NC</v>
          </cell>
        </row>
        <row r="1130">
          <cell r="A1130" t="str">
            <v>61Ca</v>
          </cell>
          <cell r="B1130" t="str">
            <v>Ca</v>
          </cell>
          <cell r="C1130">
            <v>61</v>
          </cell>
          <cell r="D1130" t="str">
            <v>NIST 1645</v>
          </cell>
          <cell r="E1130" t="str">
            <v>SEDIMENT (RIVER)</v>
          </cell>
          <cell r="F1130">
            <v>31900</v>
          </cell>
          <cell r="G1130">
            <v>26100</v>
          </cell>
          <cell r="H1130" t="str">
            <v>(29000)</v>
          </cell>
          <cell r="I1130">
            <v>2900</v>
          </cell>
        </row>
        <row r="1131">
          <cell r="A1131" t="str">
            <v>61Cd</v>
          </cell>
          <cell r="B1131" t="str">
            <v>Cd</v>
          </cell>
          <cell r="C1131">
            <v>61</v>
          </cell>
          <cell r="D1131" t="str">
            <v>NIST 1645</v>
          </cell>
          <cell r="E1131" t="str">
            <v>SEDIMENT (RIVER)</v>
          </cell>
          <cell r="F1131">
            <v>11.7</v>
          </cell>
          <cell r="G1131">
            <v>8.7</v>
          </cell>
          <cell r="H1131">
            <v>10.2</v>
          </cell>
          <cell r="I1131">
            <v>1.5</v>
          </cell>
        </row>
        <row r="1132">
          <cell r="A1132" t="str">
            <v>61Co</v>
          </cell>
          <cell r="B1132" t="str">
            <v>Co</v>
          </cell>
          <cell r="C1132">
            <v>61</v>
          </cell>
          <cell r="D1132" t="str">
            <v>NIST 1645</v>
          </cell>
          <cell r="E1132" t="str">
            <v>SEDIMENT (RIVER)</v>
          </cell>
          <cell r="F1132">
            <v>10.7</v>
          </cell>
          <cell r="G1132">
            <v>9.5</v>
          </cell>
          <cell r="H1132" t="str">
            <v>10.1</v>
          </cell>
          <cell r="I1132">
            <v>0.6</v>
          </cell>
        </row>
        <row r="1133">
          <cell r="A1133" t="str">
            <v>61Cr</v>
          </cell>
          <cell r="B1133" t="str">
            <v>Cr</v>
          </cell>
          <cell r="C1133">
            <v>61</v>
          </cell>
          <cell r="D1133" t="str">
            <v>NIST 1645</v>
          </cell>
          <cell r="E1133" t="str">
            <v>SEDIMENT (RIVER)</v>
          </cell>
          <cell r="F1133">
            <v>32400</v>
          </cell>
          <cell r="G1133">
            <v>26800</v>
          </cell>
          <cell r="H1133">
            <v>29600</v>
          </cell>
          <cell r="I1133">
            <v>2800</v>
          </cell>
        </row>
        <row r="1134">
          <cell r="A1134" t="str">
            <v>61Cu</v>
          </cell>
          <cell r="B1134" t="str">
            <v>Cu</v>
          </cell>
          <cell r="C1134">
            <v>61</v>
          </cell>
          <cell r="D1134" t="str">
            <v>NIST 1645</v>
          </cell>
          <cell r="E1134" t="str">
            <v>SEDIMENT (RIVER)</v>
          </cell>
          <cell r="F1134">
            <v>128</v>
          </cell>
          <cell r="G1134">
            <v>90</v>
          </cell>
          <cell r="H1134">
            <v>109</v>
          </cell>
          <cell r="I1134">
            <v>19</v>
          </cell>
        </row>
        <row r="1135">
          <cell r="A1135" t="str">
            <v>61Fe</v>
          </cell>
          <cell r="B1135" t="str">
            <v>Fe</v>
          </cell>
          <cell r="C1135">
            <v>61</v>
          </cell>
          <cell r="D1135" t="str">
            <v>NIST 1645</v>
          </cell>
          <cell r="E1135" t="str">
            <v>SEDIMENT (RIVER)</v>
          </cell>
          <cell r="F1135">
            <v>125000</v>
          </cell>
          <cell r="G1135">
            <v>101000</v>
          </cell>
          <cell r="H1135">
            <v>113000</v>
          </cell>
          <cell r="I1135">
            <v>12000</v>
          </cell>
        </row>
        <row r="1136">
          <cell r="A1136" t="str">
            <v>61Hg</v>
          </cell>
          <cell r="B1136" t="str">
            <v>Hg</v>
          </cell>
          <cell r="C1136">
            <v>61</v>
          </cell>
          <cell r="D1136" t="str">
            <v>NIST 1645</v>
          </cell>
          <cell r="E1136" t="str">
            <v>SEDIMENT (RIVER)</v>
          </cell>
          <cell r="F1136">
            <v>1.6</v>
          </cell>
          <cell r="G1136">
            <v>0.6000000000000001</v>
          </cell>
          <cell r="H1136">
            <v>1.1</v>
          </cell>
          <cell r="I1136">
            <v>0.5</v>
          </cell>
        </row>
        <row r="1137">
          <cell r="A1137" t="str">
            <v>61K</v>
          </cell>
          <cell r="B1137" t="str">
            <v>K</v>
          </cell>
          <cell r="C1137">
            <v>61</v>
          </cell>
          <cell r="D1137" t="str">
            <v>NIST 1645</v>
          </cell>
          <cell r="E1137" t="str">
            <v>SEDIMENT (RIVER)</v>
          </cell>
          <cell r="F1137">
            <v>13100</v>
          </cell>
          <cell r="G1137">
            <v>12100</v>
          </cell>
          <cell r="H1137">
            <v>12600</v>
          </cell>
          <cell r="I1137">
            <v>500</v>
          </cell>
        </row>
        <row r="1138">
          <cell r="A1138" t="str">
            <v>61Mg</v>
          </cell>
          <cell r="B1138" t="str">
            <v>Mg</v>
          </cell>
          <cell r="C1138">
            <v>61</v>
          </cell>
          <cell r="D1138" t="str">
            <v>NIST 1645</v>
          </cell>
          <cell r="E1138" t="str">
            <v>SEDIMENT (RIVER)</v>
          </cell>
          <cell r="F1138">
            <v>7600</v>
          </cell>
          <cell r="G1138">
            <v>7200</v>
          </cell>
          <cell r="H1138">
            <v>7400</v>
          </cell>
          <cell r="I1138">
            <v>200</v>
          </cell>
        </row>
        <row r="1139">
          <cell r="A1139" t="str">
            <v>61Mn</v>
          </cell>
          <cell r="B1139" t="str">
            <v>Mn</v>
          </cell>
          <cell r="C1139">
            <v>61</v>
          </cell>
          <cell r="D1139" t="str">
            <v>NIST 1645</v>
          </cell>
          <cell r="E1139" t="str">
            <v>SEDIMENT (RIVER)</v>
          </cell>
          <cell r="F1139">
            <v>882</v>
          </cell>
          <cell r="G1139">
            <v>688</v>
          </cell>
          <cell r="H1139">
            <v>785</v>
          </cell>
          <cell r="I1139">
            <v>97</v>
          </cell>
        </row>
        <row r="1140">
          <cell r="A1140" t="str">
            <v>61Mo</v>
          </cell>
          <cell r="B1140" t="str">
            <v>Mo</v>
          </cell>
          <cell r="C1140">
            <v>61</v>
          </cell>
          <cell r="D1140" t="str">
            <v>NIST 1645</v>
          </cell>
          <cell r="E1140" t="str">
            <v>SEDIMENT (RIVER)</v>
          </cell>
          <cell r="F1140" t="str">
            <v>NC</v>
          </cell>
          <cell r="G1140" t="str">
            <v>NC</v>
          </cell>
        </row>
        <row r="1141">
          <cell r="A1141" t="str">
            <v>61Na</v>
          </cell>
          <cell r="B1141" t="str">
            <v>Na</v>
          </cell>
          <cell r="C1141">
            <v>61</v>
          </cell>
          <cell r="D1141" t="str">
            <v>NIST 1645</v>
          </cell>
          <cell r="E1141" t="str">
            <v>SEDIMENT (RIVER)</v>
          </cell>
          <cell r="F1141">
            <v>5500</v>
          </cell>
          <cell r="G1141">
            <v>5300</v>
          </cell>
          <cell r="H1141">
            <v>5400</v>
          </cell>
          <cell r="I1141">
            <v>100</v>
          </cell>
        </row>
        <row r="1142">
          <cell r="A1142" t="str">
            <v>61Ni</v>
          </cell>
          <cell r="B1142" t="str">
            <v>Ni</v>
          </cell>
          <cell r="C1142">
            <v>61</v>
          </cell>
          <cell r="D1142" t="str">
            <v>NIST 1645</v>
          </cell>
          <cell r="E1142" t="str">
            <v>SEDIMENT (RIVER)</v>
          </cell>
          <cell r="F1142">
            <v>48.699999999999996</v>
          </cell>
          <cell r="G1142">
            <v>42.9</v>
          </cell>
          <cell r="H1142">
            <v>45.8</v>
          </cell>
          <cell r="I1142">
            <v>2.9</v>
          </cell>
        </row>
        <row r="1143">
          <cell r="A1143" t="str">
            <v>61Pb</v>
          </cell>
          <cell r="B1143" t="str">
            <v>Pb</v>
          </cell>
          <cell r="C1143">
            <v>61</v>
          </cell>
          <cell r="D1143" t="str">
            <v>NIST 1645</v>
          </cell>
          <cell r="E1143" t="str">
            <v>SEDIMENT (RIVER)</v>
          </cell>
          <cell r="F1143">
            <v>742</v>
          </cell>
          <cell r="G1143">
            <v>686</v>
          </cell>
          <cell r="H1143">
            <v>714</v>
          </cell>
          <cell r="I1143">
            <v>28</v>
          </cell>
        </row>
        <row r="1144">
          <cell r="A1144" t="str">
            <v>61Sb</v>
          </cell>
          <cell r="B1144" t="str">
            <v>Sb</v>
          </cell>
          <cell r="C1144">
            <v>61</v>
          </cell>
          <cell r="D1144" t="str">
            <v>NIST 1645</v>
          </cell>
          <cell r="E1144" t="str">
            <v>SEDIMENT (RIVER)</v>
          </cell>
          <cell r="F1144">
            <v>56.1</v>
          </cell>
          <cell r="G1144">
            <v>45.9</v>
          </cell>
          <cell r="H1144" t="str">
            <v>(51)</v>
          </cell>
          <cell r="I1144">
            <v>5.1</v>
          </cell>
        </row>
        <row r="1145">
          <cell r="A1145" t="str">
            <v>61Se</v>
          </cell>
          <cell r="B1145" t="str">
            <v>Se</v>
          </cell>
          <cell r="C1145">
            <v>61</v>
          </cell>
          <cell r="D1145" t="str">
            <v>NIST 1645</v>
          </cell>
          <cell r="E1145" t="str">
            <v>SEDIMENT (RIVER)</v>
          </cell>
          <cell r="F1145">
            <v>1.65</v>
          </cell>
          <cell r="G1145">
            <v>1.35</v>
          </cell>
          <cell r="H1145" t="str">
            <v>(1.5)</v>
          </cell>
          <cell r="I1145">
            <v>0.15</v>
          </cell>
        </row>
        <row r="1146">
          <cell r="A1146" t="str">
            <v>61Sn</v>
          </cell>
          <cell r="B1146" t="str">
            <v>Sn</v>
          </cell>
          <cell r="C1146">
            <v>61</v>
          </cell>
          <cell r="D1146" t="str">
            <v>NIST 1645</v>
          </cell>
          <cell r="E1146" t="str">
            <v>SEDIMENT (RIVER)</v>
          </cell>
          <cell r="F1146" t="str">
            <v>NC</v>
          </cell>
          <cell r="G1146" t="str">
            <v>NC</v>
          </cell>
        </row>
        <row r="1147">
          <cell r="A1147" t="str">
            <v>61S</v>
          </cell>
          <cell r="B1147" t="str">
            <v>S</v>
          </cell>
          <cell r="C1147">
            <v>61</v>
          </cell>
          <cell r="D1147" t="str">
            <v>NIST 1645</v>
          </cell>
          <cell r="E1147" t="str">
            <v>SEDIMENT (RIVER)</v>
          </cell>
          <cell r="F1147">
            <v>240</v>
          </cell>
          <cell r="G1147">
            <v>160</v>
          </cell>
          <cell r="H1147" t="str">
            <v>200</v>
          </cell>
          <cell r="I1147">
            <v>40</v>
          </cell>
        </row>
        <row r="1148">
          <cell r="A1148" t="str">
            <v>61Th</v>
          </cell>
          <cell r="B1148" t="str">
            <v>Th</v>
          </cell>
          <cell r="C1148">
            <v>61</v>
          </cell>
          <cell r="D1148" t="str">
            <v>NIST 1645</v>
          </cell>
          <cell r="E1148" t="str">
            <v>SEDIMENT (RIVER)</v>
          </cell>
          <cell r="F1148">
            <v>1.84</v>
          </cell>
          <cell r="G1148">
            <v>1.4000000000000001</v>
          </cell>
          <cell r="H1148" t="str">
            <v>1.62</v>
          </cell>
          <cell r="I1148">
            <v>0.22</v>
          </cell>
        </row>
        <row r="1149">
          <cell r="A1149" t="str">
            <v>61Tl</v>
          </cell>
          <cell r="B1149" t="str">
            <v>Tl</v>
          </cell>
          <cell r="C1149">
            <v>61</v>
          </cell>
          <cell r="D1149" t="str">
            <v>NIST 1645</v>
          </cell>
          <cell r="E1149" t="str">
            <v>SEDIMENT (RIVER)</v>
          </cell>
          <cell r="F1149">
            <v>1.51</v>
          </cell>
          <cell r="G1149">
            <v>1.3699999999999999</v>
          </cell>
          <cell r="H1149" t="str">
            <v>1.44</v>
          </cell>
          <cell r="I1149">
            <v>0.07</v>
          </cell>
        </row>
        <row r="1150">
          <cell r="A1150" t="str">
            <v>61U</v>
          </cell>
          <cell r="B1150" t="str">
            <v>U</v>
          </cell>
          <cell r="C1150">
            <v>61</v>
          </cell>
          <cell r="D1150" t="str">
            <v>NIST 1645</v>
          </cell>
          <cell r="E1150" t="str">
            <v>SEDIMENT (RIVER)</v>
          </cell>
          <cell r="F1150">
            <v>1.1600000000000001</v>
          </cell>
          <cell r="G1150">
            <v>1.06</v>
          </cell>
          <cell r="H1150" t="str">
            <v>1.11</v>
          </cell>
          <cell r="I1150">
            <v>0.05</v>
          </cell>
        </row>
        <row r="1151">
          <cell r="A1151" t="str">
            <v>61V</v>
          </cell>
          <cell r="B1151" t="str">
            <v>V</v>
          </cell>
          <cell r="C1151">
            <v>61</v>
          </cell>
          <cell r="D1151" t="str">
            <v>NIST 1645</v>
          </cell>
          <cell r="E1151" t="str">
            <v>SEDIMENT (RIVER)</v>
          </cell>
          <cell r="F1151">
            <v>30.4</v>
          </cell>
          <cell r="G1151">
            <v>16.6</v>
          </cell>
          <cell r="H1151" t="str">
            <v>23.5</v>
          </cell>
          <cell r="I1151">
            <v>6.9</v>
          </cell>
        </row>
        <row r="1152">
          <cell r="A1152" t="str">
            <v>61Zn</v>
          </cell>
          <cell r="B1152" t="str">
            <v>Zn</v>
          </cell>
          <cell r="C1152">
            <v>61</v>
          </cell>
          <cell r="D1152" t="str">
            <v>NIST 1645</v>
          </cell>
          <cell r="E1152" t="str">
            <v>SEDIMENT (RIVER)</v>
          </cell>
          <cell r="F1152">
            <v>1890</v>
          </cell>
          <cell r="G1152">
            <v>1550</v>
          </cell>
          <cell r="H1152">
            <v>1720</v>
          </cell>
          <cell r="I1152">
            <v>170</v>
          </cell>
        </row>
        <row r="1153">
          <cell r="A1153" t="str">
            <v>62Ag</v>
          </cell>
          <cell r="B1153" t="str">
            <v>Ag</v>
          </cell>
          <cell r="C1153">
            <v>62</v>
          </cell>
          <cell r="D1153" t="str">
            <v>NIST 1646 </v>
          </cell>
          <cell r="E1153" t="str">
            <v>SEDIMENT (ESTUARINE)</v>
          </cell>
          <cell r="F1153" t="str">
            <v>NC</v>
          </cell>
          <cell r="G1153" t="str">
            <v>NC</v>
          </cell>
        </row>
        <row r="1154">
          <cell r="A1154" t="str">
            <v>62Al</v>
          </cell>
          <cell r="B1154" t="str">
            <v>Al</v>
          </cell>
          <cell r="C1154">
            <v>62</v>
          </cell>
          <cell r="D1154" t="str">
            <v>NIST 1646 </v>
          </cell>
          <cell r="E1154" t="str">
            <v>SEDIMENT (ESTUARINE)</v>
          </cell>
          <cell r="F1154">
            <v>64500</v>
          </cell>
          <cell r="G1154">
            <v>60500</v>
          </cell>
          <cell r="H1154">
            <v>62500</v>
          </cell>
          <cell r="I1154">
            <v>2000</v>
          </cell>
        </row>
        <row r="1155">
          <cell r="A1155" t="str">
            <v>62As</v>
          </cell>
          <cell r="B1155" t="str">
            <v>As</v>
          </cell>
          <cell r="C1155">
            <v>62</v>
          </cell>
          <cell r="D1155" t="str">
            <v>NIST 1646 </v>
          </cell>
          <cell r="E1155" t="str">
            <v>SEDIMENT (ESTUARINE)</v>
          </cell>
          <cell r="F1155">
            <v>12.9</v>
          </cell>
          <cell r="G1155">
            <v>10.299999999999999</v>
          </cell>
          <cell r="H1155">
            <v>11.6</v>
          </cell>
          <cell r="I1155">
            <v>1.3</v>
          </cell>
        </row>
        <row r="1156">
          <cell r="A1156" t="str">
            <v>62B</v>
          </cell>
          <cell r="B1156" t="str">
            <v>B</v>
          </cell>
          <cell r="C1156">
            <v>62</v>
          </cell>
          <cell r="D1156" t="str">
            <v>NIST 1646 </v>
          </cell>
          <cell r="E1156" t="str">
            <v>SEDIMENT (ESTUARINE)</v>
          </cell>
          <cell r="F1156" t="str">
            <v>NC</v>
          </cell>
          <cell r="G1156" t="str">
            <v>NC</v>
          </cell>
        </row>
        <row r="1157">
          <cell r="A1157" t="str">
            <v>62Be</v>
          </cell>
          <cell r="B1157" t="str">
            <v>Be</v>
          </cell>
          <cell r="C1157">
            <v>62</v>
          </cell>
          <cell r="D1157" t="str">
            <v>NIST 1646 </v>
          </cell>
          <cell r="E1157" t="str">
            <v>SEDIMENT (ESTUARINE)</v>
          </cell>
          <cell r="F1157">
            <v>1.65</v>
          </cell>
          <cell r="G1157">
            <v>1.35</v>
          </cell>
          <cell r="H1157" t="str">
            <v>(1.5)</v>
          </cell>
          <cell r="I1157">
            <v>0.15</v>
          </cell>
        </row>
        <row r="1158">
          <cell r="A1158" t="str">
            <v>62Ca</v>
          </cell>
          <cell r="B1158" t="str">
            <v>Ca</v>
          </cell>
          <cell r="C1158">
            <v>62</v>
          </cell>
          <cell r="D1158" t="str">
            <v>NIST 1646 </v>
          </cell>
          <cell r="E1158" t="str">
            <v>SEDIMENT (ESTUARINE)</v>
          </cell>
          <cell r="F1158">
            <v>8600</v>
          </cell>
          <cell r="G1158">
            <v>8000</v>
          </cell>
          <cell r="H1158">
            <v>8300</v>
          </cell>
          <cell r="I1158">
            <v>300</v>
          </cell>
        </row>
        <row r="1159">
          <cell r="A1159" t="str">
            <v>62Cd</v>
          </cell>
          <cell r="B1159" t="str">
            <v>Cd</v>
          </cell>
          <cell r="C1159">
            <v>62</v>
          </cell>
          <cell r="D1159" t="str">
            <v>NIST 1646 </v>
          </cell>
          <cell r="E1159" t="str">
            <v>SEDIMENT (ESTUARINE)</v>
          </cell>
          <cell r="F1159">
            <v>0.43</v>
          </cell>
          <cell r="G1159">
            <v>0.29</v>
          </cell>
          <cell r="H1159">
            <v>0.36</v>
          </cell>
          <cell r="I1159">
            <v>0.07</v>
          </cell>
        </row>
        <row r="1160">
          <cell r="A1160" t="str">
            <v>62Co</v>
          </cell>
          <cell r="B1160" t="str">
            <v>Co</v>
          </cell>
          <cell r="C1160">
            <v>62</v>
          </cell>
          <cell r="D1160" t="str">
            <v>NIST 1646 </v>
          </cell>
          <cell r="E1160" t="str">
            <v>SEDIMENT (ESTUARINE)</v>
          </cell>
          <cell r="F1160">
            <v>11.8</v>
          </cell>
          <cell r="G1160">
            <v>9.2</v>
          </cell>
          <cell r="H1160" t="str">
            <v>10.5</v>
          </cell>
          <cell r="I1160">
            <v>1.3</v>
          </cell>
        </row>
        <row r="1161">
          <cell r="A1161" t="str">
            <v>62Cr</v>
          </cell>
          <cell r="B1161" t="str">
            <v>Cr</v>
          </cell>
          <cell r="C1161">
            <v>62</v>
          </cell>
          <cell r="D1161" t="str">
            <v>NIST 1646 </v>
          </cell>
          <cell r="E1161" t="str">
            <v>SEDIMENT (ESTUARINE)</v>
          </cell>
          <cell r="F1161">
            <v>79</v>
          </cell>
          <cell r="G1161">
            <v>73</v>
          </cell>
          <cell r="H1161">
            <v>76</v>
          </cell>
          <cell r="I1161">
            <v>3</v>
          </cell>
        </row>
        <row r="1162">
          <cell r="A1162" t="str">
            <v>62Cu</v>
          </cell>
          <cell r="B1162" t="str">
            <v>Cu</v>
          </cell>
          <cell r="C1162">
            <v>62</v>
          </cell>
          <cell r="D1162" t="str">
            <v>NIST 1646 </v>
          </cell>
          <cell r="E1162" t="str">
            <v>SEDIMENT (ESTUARINE)</v>
          </cell>
          <cell r="F1162">
            <v>21</v>
          </cell>
          <cell r="G1162">
            <v>15</v>
          </cell>
          <cell r="H1162">
            <v>18</v>
          </cell>
          <cell r="I1162">
            <v>3</v>
          </cell>
        </row>
        <row r="1163">
          <cell r="A1163" t="str">
            <v>62Fe</v>
          </cell>
          <cell r="B1163" t="str">
            <v>Fe</v>
          </cell>
          <cell r="C1163">
            <v>62</v>
          </cell>
          <cell r="D1163" t="str">
            <v>NIST 1646 </v>
          </cell>
          <cell r="E1163" t="str">
            <v>SEDIMENT (ESTUARINE)</v>
          </cell>
          <cell r="F1163">
            <v>34500</v>
          </cell>
          <cell r="G1163">
            <v>32500</v>
          </cell>
          <cell r="H1163">
            <v>33500</v>
          </cell>
          <cell r="I1163">
            <v>1000</v>
          </cell>
        </row>
        <row r="1164">
          <cell r="A1164" t="str">
            <v>62Hg</v>
          </cell>
          <cell r="B1164" t="str">
            <v>Hg</v>
          </cell>
          <cell r="C1164">
            <v>62</v>
          </cell>
          <cell r="D1164" t="str">
            <v>NIST 1646 </v>
          </cell>
          <cell r="E1164" t="str">
            <v>SEDIMENT (ESTUARINE)</v>
          </cell>
          <cell r="F1164">
            <v>0.075</v>
          </cell>
          <cell r="G1164">
            <v>0.051000000000000004</v>
          </cell>
          <cell r="H1164">
            <v>0.063</v>
          </cell>
          <cell r="I1164">
            <v>0.012</v>
          </cell>
        </row>
        <row r="1165">
          <cell r="A1165" t="str">
            <v>62K</v>
          </cell>
          <cell r="B1165" t="str">
            <v>K</v>
          </cell>
          <cell r="C1165">
            <v>62</v>
          </cell>
          <cell r="D1165" t="str">
            <v>NIST 1646 </v>
          </cell>
          <cell r="E1165" t="str">
            <v>SEDIMENT (ESTUARINE)</v>
          </cell>
          <cell r="F1165">
            <v>15400</v>
          </cell>
          <cell r="G1165">
            <v>12600</v>
          </cell>
          <cell r="H1165" t="str">
            <v>(14000)</v>
          </cell>
          <cell r="I1165">
            <v>1400</v>
          </cell>
        </row>
        <row r="1166">
          <cell r="A1166" t="str">
            <v>62Mg</v>
          </cell>
          <cell r="B1166" t="str">
            <v>Mg</v>
          </cell>
          <cell r="C1166">
            <v>62</v>
          </cell>
          <cell r="D1166" t="str">
            <v>NIST 1646 </v>
          </cell>
          <cell r="E1166" t="str">
            <v>SEDIMENT (ESTUARINE)</v>
          </cell>
          <cell r="F1166">
            <v>11700</v>
          </cell>
          <cell r="G1166">
            <v>10100</v>
          </cell>
          <cell r="H1166">
            <v>10900</v>
          </cell>
          <cell r="I1166">
            <v>800</v>
          </cell>
        </row>
        <row r="1167">
          <cell r="A1167" t="str">
            <v>62Mn</v>
          </cell>
          <cell r="B1167" t="str">
            <v>Mn</v>
          </cell>
          <cell r="C1167">
            <v>62</v>
          </cell>
          <cell r="D1167" t="str">
            <v>NIST 1646 </v>
          </cell>
          <cell r="E1167" t="str">
            <v>SEDIMENT (ESTUARINE)</v>
          </cell>
          <cell r="F1167">
            <v>395</v>
          </cell>
          <cell r="G1167">
            <v>355</v>
          </cell>
          <cell r="H1167">
            <v>375</v>
          </cell>
          <cell r="I1167">
            <v>20</v>
          </cell>
        </row>
        <row r="1168">
          <cell r="A1168" t="str">
            <v>62Mo</v>
          </cell>
          <cell r="B1168" t="str">
            <v>Mo</v>
          </cell>
          <cell r="C1168">
            <v>62</v>
          </cell>
          <cell r="D1168" t="str">
            <v>NIST 1646 </v>
          </cell>
          <cell r="E1168" t="str">
            <v>SEDIMENT (ESTUARINE)</v>
          </cell>
          <cell r="F1168">
            <v>2.2</v>
          </cell>
          <cell r="G1168">
            <v>1.8</v>
          </cell>
          <cell r="H1168" t="str">
            <v>(2.0)</v>
          </cell>
          <cell r="I1168">
            <v>0.2</v>
          </cell>
        </row>
        <row r="1169">
          <cell r="A1169" t="str">
            <v>62Na</v>
          </cell>
          <cell r="B1169" t="str">
            <v>Na</v>
          </cell>
          <cell r="C1169">
            <v>62</v>
          </cell>
          <cell r="D1169" t="str">
            <v>NIST 1646 </v>
          </cell>
          <cell r="E1169" t="str">
            <v>SEDIMENT (ESTUARINE)</v>
          </cell>
          <cell r="F1169">
            <v>22000</v>
          </cell>
          <cell r="G1169">
            <v>18000</v>
          </cell>
          <cell r="H1169" t="str">
            <v>(20000)</v>
          </cell>
          <cell r="I1169">
            <v>2000</v>
          </cell>
        </row>
        <row r="1170">
          <cell r="A1170" t="str">
            <v>62Ni</v>
          </cell>
          <cell r="B1170" t="str">
            <v>Ni</v>
          </cell>
          <cell r="C1170">
            <v>62</v>
          </cell>
          <cell r="D1170" t="str">
            <v>NIST 1646 </v>
          </cell>
          <cell r="E1170" t="str">
            <v>SEDIMENT (ESTUARINE)</v>
          </cell>
          <cell r="F1170">
            <v>35</v>
          </cell>
          <cell r="G1170">
            <v>29</v>
          </cell>
          <cell r="H1170">
            <v>32</v>
          </cell>
          <cell r="I1170">
            <v>3</v>
          </cell>
        </row>
        <row r="1171">
          <cell r="A1171" t="str">
            <v>62P</v>
          </cell>
          <cell r="B1171" t="str">
            <v>P</v>
          </cell>
          <cell r="C1171">
            <v>62</v>
          </cell>
          <cell r="D1171" t="str">
            <v>NIST 1646 </v>
          </cell>
          <cell r="E1171" t="str">
            <v>SEDIMENT (ESTUARINE)</v>
          </cell>
          <cell r="F1171">
            <v>590</v>
          </cell>
          <cell r="G1171">
            <v>490</v>
          </cell>
          <cell r="H1171" t="str">
            <v>540</v>
          </cell>
          <cell r="I1171">
            <v>50</v>
          </cell>
        </row>
        <row r="1172">
          <cell r="A1172" t="str">
            <v>62Pb</v>
          </cell>
          <cell r="B1172" t="str">
            <v>Pb</v>
          </cell>
          <cell r="C1172">
            <v>62</v>
          </cell>
          <cell r="D1172" t="str">
            <v>NIST 1646 </v>
          </cell>
          <cell r="E1172" t="str">
            <v>SEDIMENT (ESTUARINE)</v>
          </cell>
          <cell r="F1172">
            <v>30</v>
          </cell>
          <cell r="G1172">
            <v>26.4</v>
          </cell>
          <cell r="H1172">
            <v>28.2</v>
          </cell>
          <cell r="I1172">
            <v>1.8</v>
          </cell>
        </row>
        <row r="1173">
          <cell r="A1173" t="str">
            <v>62S</v>
          </cell>
          <cell r="B1173" t="str">
            <v>S</v>
          </cell>
          <cell r="C1173">
            <v>62</v>
          </cell>
          <cell r="D1173" t="str">
            <v>NIST 1646 </v>
          </cell>
          <cell r="E1173" t="str">
            <v>SEDIMENT (ESTUARINE)</v>
          </cell>
          <cell r="F1173">
            <v>10560</v>
          </cell>
          <cell r="G1173">
            <v>8640</v>
          </cell>
          <cell r="H1173" t="str">
            <v>(9600)</v>
          </cell>
          <cell r="I1173">
            <v>960</v>
          </cell>
        </row>
        <row r="1174">
          <cell r="A1174" t="str">
            <v>62Sb</v>
          </cell>
          <cell r="B1174" t="str">
            <v>Sb</v>
          </cell>
          <cell r="C1174">
            <v>62</v>
          </cell>
          <cell r="D1174" t="str">
            <v>NIST 1646 </v>
          </cell>
          <cell r="E1174" t="str">
            <v>SEDIMENT (ESTUARINE)</v>
          </cell>
          <cell r="F1174">
            <v>0.44</v>
          </cell>
          <cell r="G1174">
            <v>0.36000000000000004</v>
          </cell>
          <cell r="H1174" t="str">
            <v>(0.4)</v>
          </cell>
          <cell r="I1174">
            <v>0.04</v>
          </cell>
        </row>
        <row r="1175">
          <cell r="A1175" t="str">
            <v>62Se</v>
          </cell>
          <cell r="B1175" t="str">
            <v>Se</v>
          </cell>
          <cell r="C1175">
            <v>62</v>
          </cell>
          <cell r="D1175" t="str">
            <v>NIST 1646 </v>
          </cell>
          <cell r="E1175" t="str">
            <v>SEDIMENT (ESTUARINE)</v>
          </cell>
          <cell r="F1175">
            <v>0.6599999999999999</v>
          </cell>
          <cell r="G1175">
            <v>0.54</v>
          </cell>
          <cell r="H1175" t="str">
            <v>(0.6)</v>
          </cell>
          <cell r="I1175">
            <v>0.06</v>
          </cell>
        </row>
        <row r="1176">
          <cell r="A1176" t="str">
            <v>62Sn</v>
          </cell>
          <cell r="B1176" t="str">
            <v>Sn</v>
          </cell>
          <cell r="C1176">
            <v>62</v>
          </cell>
          <cell r="D1176" t="str">
            <v>NIST 1646 </v>
          </cell>
          <cell r="E1176" t="str">
            <v>SEDIMENT (ESTUARINE)</v>
          </cell>
          <cell r="F1176" t="str">
            <v>NC</v>
          </cell>
          <cell r="G1176" t="str">
            <v>NC</v>
          </cell>
        </row>
        <row r="1177">
          <cell r="A1177" t="str">
            <v>62Th</v>
          </cell>
          <cell r="B1177" t="str">
            <v>Th</v>
          </cell>
          <cell r="C1177">
            <v>62</v>
          </cell>
          <cell r="D1177" t="str">
            <v>NIST 1646 </v>
          </cell>
          <cell r="E1177" t="str">
            <v>SEDIMENT (ESTUARINE)</v>
          </cell>
          <cell r="F1177">
            <v>11</v>
          </cell>
          <cell r="G1177">
            <v>9</v>
          </cell>
          <cell r="H1177" t="str">
            <v>(10)</v>
          </cell>
          <cell r="I1177">
            <v>1</v>
          </cell>
        </row>
        <row r="1178">
          <cell r="A1178" t="str">
            <v>62Tl</v>
          </cell>
          <cell r="B1178" t="str">
            <v>Tl</v>
          </cell>
          <cell r="C1178">
            <v>62</v>
          </cell>
          <cell r="D1178" t="str">
            <v>NIST 1646 </v>
          </cell>
          <cell r="E1178" t="str">
            <v>SEDIMENT (ESTUARINE)</v>
          </cell>
          <cell r="F1178">
            <v>0.55</v>
          </cell>
          <cell r="G1178">
            <v>0.45</v>
          </cell>
          <cell r="H1178" t="str">
            <v>(0.5)</v>
          </cell>
          <cell r="I1178">
            <v>0.05</v>
          </cell>
        </row>
        <row r="1179">
          <cell r="A1179" t="str">
            <v>62V</v>
          </cell>
          <cell r="B1179" t="str">
            <v>V</v>
          </cell>
          <cell r="C1179">
            <v>62</v>
          </cell>
          <cell r="D1179" t="str">
            <v>NIST 1646 </v>
          </cell>
          <cell r="E1179" t="str">
            <v>SEDIMENT (ESTUARINE)</v>
          </cell>
          <cell r="F1179">
            <v>95</v>
          </cell>
          <cell r="G1179">
            <v>93</v>
          </cell>
          <cell r="H1179" t="str">
            <v>94</v>
          </cell>
          <cell r="I1179">
            <v>1</v>
          </cell>
        </row>
        <row r="1180">
          <cell r="A1180" t="str">
            <v>62Zn</v>
          </cell>
          <cell r="B1180" t="str">
            <v>Zn</v>
          </cell>
          <cell r="C1180">
            <v>62</v>
          </cell>
          <cell r="D1180" t="str">
            <v>NIST 1646 </v>
          </cell>
          <cell r="E1180" t="str">
            <v>SEDIMENT (ESTUARINE)</v>
          </cell>
          <cell r="F1180">
            <v>144</v>
          </cell>
          <cell r="G1180">
            <v>132</v>
          </cell>
          <cell r="H1180">
            <v>138</v>
          </cell>
          <cell r="I1180">
            <v>6</v>
          </cell>
        </row>
        <row r="1181">
          <cell r="A1181" t="str">
            <v>63Ag</v>
          </cell>
          <cell r="B1181" t="str">
            <v>Ag</v>
          </cell>
          <cell r="C1181">
            <v>63</v>
          </cell>
          <cell r="D1181" t="str">
            <v>NIES 11 </v>
          </cell>
          <cell r="E1181" t="str">
            <v>FISH TISSUE</v>
          </cell>
          <cell r="F1181" t="str">
            <v>NC</v>
          </cell>
          <cell r="G1181" t="str">
            <v>NC</v>
          </cell>
        </row>
        <row r="1182">
          <cell r="A1182" t="str">
            <v>63Al</v>
          </cell>
          <cell r="B1182" t="str">
            <v>Al</v>
          </cell>
          <cell r="C1182">
            <v>63</v>
          </cell>
          <cell r="D1182" t="str">
            <v>NIES 11 </v>
          </cell>
          <cell r="E1182" t="str">
            <v>FISH TISSUE</v>
          </cell>
          <cell r="F1182" t="str">
            <v>NC</v>
          </cell>
          <cell r="G1182" t="str">
            <v>NC</v>
          </cell>
        </row>
        <row r="1183">
          <cell r="A1183" t="str">
            <v>63As</v>
          </cell>
          <cell r="B1183" t="str">
            <v>As</v>
          </cell>
          <cell r="C1183">
            <v>63</v>
          </cell>
          <cell r="D1183" t="str">
            <v>NIES 11 </v>
          </cell>
          <cell r="E1183" t="str">
            <v>FISH TISSUE</v>
          </cell>
          <cell r="F1183" t="str">
            <v>NC</v>
          </cell>
          <cell r="G1183" t="str">
            <v>NC</v>
          </cell>
        </row>
        <row r="1184">
          <cell r="A1184" t="str">
            <v>63B</v>
          </cell>
          <cell r="B1184" t="str">
            <v>B</v>
          </cell>
          <cell r="C1184">
            <v>63</v>
          </cell>
          <cell r="D1184" t="str">
            <v>NIES 11 </v>
          </cell>
          <cell r="E1184" t="str">
            <v>FISH TISSUE</v>
          </cell>
          <cell r="F1184" t="str">
            <v>NC</v>
          </cell>
          <cell r="G1184" t="str">
            <v>NC</v>
          </cell>
        </row>
        <row r="1185">
          <cell r="A1185" t="str">
            <v>63Be</v>
          </cell>
          <cell r="B1185" t="str">
            <v>Be</v>
          </cell>
          <cell r="C1185">
            <v>63</v>
          </cell>
          <cell r="D1185" t="str">
            <v>NIES 11 </v>
          </cell>
          <cell r="E1185" t="str">
            <v>FISH TISSUE</v>
          </cell>
          <cell r="F1185" t="str">
            <v>NC</v>
          </cell>
          <cell r="G1185" t="str">
            <v>NC</v>
          </cell>
        </row>
        <row r="1186">
          <cell r="A1186" t="str">
            <v>63Ca</v>
          </cell>
          <cell r="B1186" t="str">
            <v>Ca</v>
          </cell>
          <cell r="C1186">
            <v>63</v>
          </cell>
          <cell r="D1186" t="str">
            <v>NIES 11 </v>
          </cell>
          <cell r="E1186" t="str">
            <v>FISH TISSUE</v>
          </cell>
          <cell r="F1186" t="str">
            <v>NC</v>
          </cell>
          <cell r="G1186" t="str">
            <v>NC</v>
          </cell>
        </row>
        <row r="1187">
          <cell r="A1187" t="str">
            <v>63Cd</v>
          </cell>
          <cell r="B1187" t="str">
            <v>Cd</v>
          </cell>
          <cell r="C1187">
            <v>63</v>
          </cell>
          <cell r="D1187" t="str">
            <v>NIES 11 </v>
          </cell>
          <cell r="E1187" t="str">
            <v>FISH TISSUE</v>
          </cell>
          <cell r="F1187" t="str">
            <v>NC</v>
          </cell>
          <cell r="G1187" t="str">
            <v>NC</v>
          </cell>
        </row>
        <row r="1188">
          <cell r="A1188" t="str">
            <v>63Cr</v>
          </cell>
          <cell r="B1188" t="str">
            <v>Cr</v>
          </cell>
          <cell r="C1188">
            <v>63</v>
          </cell>
          <cell r="D1188" t="str">
            <v>NIES 11 </v>
          </cell>
          <cell r="E1188" t="str">
            <v>FISH TISSUE</v>
          </cell>
          <cell r="F1188" t="str">
            <v>NC</v>
          </cell>
          <cell r="G1188" t="str">
            <v>NC</v>
          </cell>
        </row>
        <row r="1189">
          <cell r="A1189" t="str">
            <v>63Cu</v>
          </cell>
          <cell r="B1189" t="str">
            <v>Cu</v>
          </cell>
          <cell r="C1189">
            <v>63</v>
          </cell>
          <cell r="D1189" t="str">
            <v>NIES 11 </v>
          </cell>
          <cell r="E1189" t="str">
            <v>FISH TISSUE</v>
          </cell>
          <cell r="F1189" t="str">
            <v>NC</v>
          </cell>
          <cell r="G1189" t="str">
            <v>NC</v>
          </cell>
        </row>
        <row r="1190">
          <cell r="A1190" t="str">
            <v>63Fe</v>
          </cell>
          <cell r="B1190" t="str">
            <v>Fe</v>
          </cell>
          <cell r="C1190">
            <v>63</v>
          </cell>
          <cell r="D1190" t="str">
            <v>NIES 11 </v>
          </cell>
          <cell r="E1190" t="str">
            <v>FISH TISSUE</v>
          </cell>
          <cell r="F1190" t="str">
            <v>NC</v>
          </cell>
          <cell r="G1190" t="str">
            <v>NC</v>
          </cell>
        </row>
        <row r="1191">
          <cell r="A1191" t="str">
            <v>63Hg</v>
          </cell>
          <cell r="B1191" t="str">
            <v>Hg</v>
          </cell>
          <cell r="C1191">
            <v>63</v>
          </cell>
          <cell r="D1191" t="str">
            <v>NIES 11 </v>
          </cell>
          <cell r="E1191" t="str">
            <v>FISH TISSUE</v>
          </cell>
          <cell r="F1191" t="str">
            <v>NC</v>
          </cell>
          <cell r="G1191" t="str">
            <v>NC</v>
          </cell>
        </row>
        <row r="1192">
          <cell r="A1192" t="str">
            <v>63K</v>
          </cell>
          <cell r="B1192" t="str">
            <v>K</v>
          </cell>
          <cell r="C1192">
            <v>63</v>
          </cell>
          <cell r="D1192" t="str">
            <v>NIES 11 </v>
          </cell>
          <cell r="E1192" t="str">
            <v>FISH TISSUE</v>
          </cell>
          <cell r="F1192" t="str">
            <v>NC</v>
          </cell>
          <cell r="G1192" t="str">
            <v>NC</v>
          </cell>
        </row>
        <row r="1193">
          <cell r="A1193" t="str">
            <v>63Mg</v>
          </cell>
          <cell r="B1193" t="str">
            <v>Mg</v>
          </cell>
          <cell r="C1193">
            <v>63</v>
          </cell>
          <cell r="D1193" t="str">
            <v>NIES 11 </v>
          </cell>
          <cell r="E1193" t="str">
            <v>FISH TISSUE</v>
          </cell>
          <cell r="F1193" t="str">
            <v>NC</v>
          </cell>
          <cell r="G1193" t="str">
            <v>NC</v>
          </cell>
        </row>
        <row r="1194">
          <cell r="A1194" t="str">
            <v>63Mn</v>
          </cell>
          <cell r="B1194" t="str">
            <v>Mn</v>
          </cell>
          <cell r="C1194">
            <v>63</v>
          </cell>
          <cell r="D1194" t="str">
            <v>NIES 11 </v>
          </cell>
          <cell r="E1194" t="str">
            <v>FISH TISSUE</v>
          </cell>
          <cell r="F1194" t="str">
            <v>NC</v>
          </cell>
          <cell r="G1194" t="str">
            <v>NC</v>
          </cell>
        </row>
        <row r="1195">
          <cell r="A1195" t="str">
            <v>63Mo</v>
          </cell>
          <cell r="B1195" t="str">
            <v>Mo</v>
          </cell>
          <cell r="C1195">
            <v>63</v>
          </cell>
          <cell r="D1195" t="str">
            <v>NIES 11 </v>
          </cell>
          <cell r="E1195" t="str">
            <v>FISH TISSUE</v>
          </cell>
          <cell r="F1195" t="str">
            <v>NC</v>
          </cell>
          <cell r="G1195" t="str">
            <v>NC</v>
          </cell>
        </row>
        <row r="1196">
          <cell r="A1196" t="str">
            <v>63Na</v>
          </cell>
          <cell r="B1196" t="str">
            <v>Na</v>
          </cell>
          <cell r="C1196">
            <v>63</v>
          </cell>
          <cell r="D1196" t="str">
            <v>NIES 11 </v>
          </cell>
          <cell r="E1196" t="str">
            <v>FISH TISSUE</v>
          </cell>
          <cell r="F1196" t="str">
            <v>NC</v>
          </cell>
          <cell r="G1196" t="str">
            <v>NC</v>
          </cell>
        </row>
        <row r="1197">
          <cell r="A1197" t="str">
            <v>63Ni</v>
          </cell>
          <cell r="B1197" t="str">
            <v>Ni</v>
          </cell>
          <cell r="C1197">
            <v>63</v>
          </cell>
          <cell r="D1197" t="str">
            <v>NIES 11 </v>
          </cell>
          <cell r="E1197" t="str">
            <v>FISH TISSUE</v>
          </cell>
          <cell r="F1197" t="str">
            <v>NC</v>
          </cell>
          <cell r="G1197" t="str">
            <v>NC</v>
          </cell>
        </row>
        <row r="1198">
          <cell r="A1198" t="str">
            <v>63Pb</v>
          </cell>
          <cell r="B1198" t="str">
            <v>Pb</v>
          </cell>
          <cell r="C1198">
            <v>63</v>
          </cell>
          <cell r="D1198" t="str">
            <v>NIES 11 </v>
          </cell>
          <cell r="E1198" t="str">
            <v>FISH TISSUE</v>
          </cell>
          <cell r="F1198" t="str">
            <v>NC</v>
          </cell>
          <cell r="G1198" t="str">
            <v>NC</v>
          </cell>
        </row>
        <row r="1199">
          <cell r="A1199" t="str">
            <v>63Sb</v>
          </cell>
          <cell r="B1199" t="str">
            <v>Sb</v>
          </cell>
          <cell r="C1199">
            <v>63</v>
          </cell>
          <cell r="D1199" t="str">
            <v>NIES 11 </v>
          </cell>
          <cell r="E1199" t="str">
            <v>FISH TISSUE</v>
          </cell>
          <cell r="F1199" t="str">
            <v>NC</v>
          </cell>
          <cell r="G1199" t="str">
            <v>NC</v>
          </cell>
        </row>
        <row r="1200">
          <cell r="A1200" t="str">
            <v>63Se</v>
          </cell>
          <cell r="B1200" t="str">
            <v>Se</v>
          </cell>
          <cell r="C1200">
            <v>63</v>
          </cell>
          <cell r="D1200" t="str">
            <v>NIES 11 </v>
          </cell>
          <cell r="E1200" t="str">
            <v>FISH TISSUE</v>
          </cell>
          <cell r="F1200" t="str">
            <v>NC</v>
          </cell>
          <cell r="G1200" t="str">
            <v>NC</v>
          </cell>
        </row>
        <row r="1201">
          <cell r="A1201" t="str">
            <v>63Sn</v>
          </cell>
          <cell r="B1201" t="str">
            <v>Sn</v>
          </cell>
          <cell r="C1201">
            <v>63</v>
          </cell>
          <cell r="D1201" t="str">
            <v>NIES 11 </v>
          </cell>
          <cell r="E1201" t="str">
            <v>FISH TISSUE</v>
          </cell>
          <cell r="F1201">
            <v>2.5</v>
          </cell>
          <cell r="G1201">
            <v>2.3</v>
          </cell>
          <cell r="H1201">
            <v>2.4</v>
          </cell>
          <cell r="I1201">
            <v>0.1</v>
          </cell>
        </row>
        <row r="1202">
          <cell r="A1202" t="str">
            <v>63Zn</v>
          </cell>
          <cell r="B1202" t="str">
            <v>Zn</v>
          </cell>
          <cell r="C1202">
            <v>63</v>
          </cell>
          <cell r="D1202" t="str">
            <v>NIES 11 </v>
          </cell>
          <cell r="E1202" t="str">
            <v>FISH TISSUE</v>
          </cell>
          <cell r="F1202" t="str">
            <v>NC</v>
          </cell>
          <cell r="G1202" t="str">
            <v>NC</v>
          </cell>
        </row>
        <row r="1203">
          <cell r="A1203" t="str">
            <v>64Ag</v>
          </cell>
          <cell r="B1203" t="str">
            <v>Ag</v>
          </cell>
          <cell r="C1203">
            <v>64</v>
          </cell>
          <cell r="D1203" t="str">
            <v>NIES 2</v>
          </cell>
          <cell r="E1203" t="str">
            <v>SEDIMENT (POND)</v>
          </cell>
          <cell r="F1203" t="str">
            <v>NC</v>
          </cell>
          <cell r="G1203" t="str">
            <v>NC</v>
          </cell>
        </row>
        <row r="1204">
          <cell r="A1204" t="str">
            <v>64Al</v>
          </cell>
          <cell r="B1204" t="str">
            <v>Al</v>
          </cell>
          <cell r="C1204">
            <v>64</v>
          </cell>
          <cell r="D1204" t="str">
            <v>NIES 2</v>
          </cell>
          <cell r="E1204" t="str">
            <v>SEDIMENT (POND)</v>
          </cell>
          <cell r="F1204">
            <v>111000</v>
          </cell>
          <cell r="G1204">
            <v>101000</v>
          </cell>
          <cell r="H1204">
            <v>106000</v>
          </cell>
          <cell r="I1204">
            <v>5000</v>
          </cell>
        </row>
        <row r="1205">
          <cell r="A1205" t="str">
            <v>64As</v>
          </cell>
          <cell r="B1205" t="str">
            <v>As</v>
          </cell>
          <cell r="C1205">
            <v>64</v>
          </cell>
          <cell r="D1205" t="str">
            <v>NIES 2</v>
          </cell>
          <cell r="E1205" t="str">
            <v>SEDIMENT (POND)</v>
          </cell>
          <cell r="F1205">
            <v>14</v>
          </cell>
          <cell r="G1205">
            <v>10</v>
          </cell>
          <cell r="H1205">
            <v>12</v>
          </cell>
          <cell r="I1205">
            <v>2</v>
          </cell>
        </row>
        <row r="1206">
          <cell r="A1206" t="str">
            <v>64B</v>
          </cell>
          <cell r="B1206" t="str">
            <v>B</v>
          </cell>
          <cell r="C1206">
            <v>64</v>
          </cell>
          <cell r="D1206" t="str">
            <v>NIES 2</v>
          </cell>
          <cell r="E1206" t="str">
            <v>SEDIMENT (POND)</v>
          </cell>
          <cell r="F1206" t="str">
            <v>NC</v>
          </cell>
          <cell r="G1206" t="str">
            <v>NC</v>
          </cell>
        </row>
        <row r="1207">
          <cell r="A1207" t="str">
            <v>64Be</v>
          </cell>
          <cell r="B1207" t="str">
            <v>Be</v>
          </cell>
          <cell r="C1207">
            <v>64</v>
          </cell>
          <cell r="D1207" t="str">
            <v>NIES 2</v>
          </cell>
          <cell r="E1207" t="str">
            <v>SEDIMENT (POND)</v>
          </cell>
          <cell r="F1207" t="str">
            <v>NC</v>
          </cell>
          <cell r="G1207" t="str">
            <v>NC</v>
          </cell>
        </row>
        <row r="1208">
          <cell r="A1208" t="str">
            <v>64Ca</v>
          </cell>
          <cell r="B1208" t="str">
            <v>Ca</v>
          </cell>
          <cell r="C1208">
            <v>64</v>
          </cell>
          <cell r="D1208" t="str">
            <v>NIES 2</v>
          </cell>
          <cell r="E1208" t="str">
            <v>SEDIMENT (POND)</v>
          </cell>
          <cell r="F1208">
            <v>8700</v>
          </cell>
          <cell r="G1208">
            <v>7500</v>
          </cell>
          <cell r="H1208">
            <v>8100</v>
          </cell>
          <cell r="I1208">
            <v>600</v>
          </cell>
        </row>
        <row r="1209">
          <cell r="A1209" t="str">
            <v>64Cd</v>
          </cell>
          <cell r="B1209" t="str">
            <v>Cd</v>
          </cell>
          <cell r="C1209">
            <v>64</v>
          </cell>
          <cell r="D1209" t="str">
            <v>NIES 2</v>
          </cell>
          <cell r="E1209" t="str">
            <v>SEDIMENT (POND)</v>
          </cell>
          <cell r="F1209">
            <v>0.8799999999999999</v>
          </cell>
          <cell r="G1209">
            <v>0.76</v>
          </cell>
          <cell r="H1209">
            <v>0.82</v>
          </cell>
          <cell r="I1209">
            <v>0.06</v>
          </cell>
        </row>
        <row r="1210">
          <cell r="A1210" t="str">
            <v>64Co</v>
          </cell>
          <cell r="B1210" t="str">
            <v>Co</v>
          </cell>
          <cell r="C1210">
            <v>64</v>
          </cell>
          <cell r="D1210" t="str">
            <v>NIES 2</v>
          </cell>
          <cell r="E1210" t="str">
            <v>SEDIMENT (POND)</v>
          </cell>
          <cell r="F1210">
            <v>30</v>
          </cell>
          <cell r="G1210">
            <v>24</v>
          </cell>
          <cell r="H1210" t="str">
            <v>27</v>
          </cell>
          <cell r="I1210">
            <v>3</v>
          </cell>
        </row>
        <row r="1211">
          <cell r="A1211" t="str">
            <v>64Cr</v>
          </cell>
          <cell r="B1211" t="str">
            <v>Cr</v>
          </cell>
          <cell r="C1211">
            <v>64</v>
          </cell>
          <cell r="D1211" t="str">
            <v>NIES 2</v>
          </cell>
          <cell r="E1211" t="str">
            <v>SEDIMENT (POND)</v>
          </cell>
          <cell r="F1211">
            <v>80</v>
          </cell>
          <cell r="G1211">
            <v>70</v>
          </cell>
          <cell r="H1211">
            <v>75</v>
          </cell>
          <cell r="I1211">
            <v>5</v>
          </cell>
        </row>
        <row r="1212">
          <cell r="A1212" t="str">
            <v>64Cu</v>
          </cell>
          <cell r="B1212" t="str">
            <v>Cu</v>
          </cell>
          <cell r="C1212">
            <v>64</v>
          </cell>
          <cell r="D1212" t="str">
            <v>NIES 2</v>
          </cell>
          <cell r="E1212" t="str">
            <v>SEDIMENT (POND)</v>
          </cell>
          <cell r="F1212">
            <v>222</v>
          </cell>
          <cell r="G1212">
            <v>198</v>
          </cell>
          <cell r="H1212">
            <v>210</v>
          </cell>
          <cell r="I1212">
            <v>12</v>
          </cell>
        </row>
        <row r="1213">
          <cell r="A1213" t="str">
            <v>64Fe</v>
          </cell>
          <cell r="B1213" t="str">
            <v>Fe</v>
          </cell>
          <cell r="C1213">
            <v>64</v>
          </cell>
          <cell r="D1213" t="str">
            <v>NIES 2</v>
          </cell>
          <cell r="E1213" t="str">
            <v>SEDIMENT (POND)</v>
          </cell>
          <cell r="F1213">
            <v>68800</v>
          </cell>
          <cell r="G1213">
            <v>61800</v>
          </cell>
          <cell r="H1213">
            <v>65300</v>
          </cell>
          <cell r="I1213">
            <v>3500</v>
          </cell>
        </row>
        <row r="1214">
          <cell r="A1214" t="str">
            <v>64Hg</v>
          </cell>
          <cell r="B1214" t="str">
            <v>Hg</v>
          </cell>
          <cell r="C1214">
            <v>64</v>
          </cell>
          <cell r="D1214" t="str">
            <v>NIES 2</v>
          </cell>
          <cell r="E1214" t="str">
            <v>SEDIMENT (POND)</v>
          </cell>
          <cell r="F1214">
            <v>1.4300000000000002</v>
          </cell>
          <cell r="G1214">
            <v>1.17</v>
          </cell>
          <cell r="H1214" t="str">
            <v>(1.3)</v>
          </cell>
          <cell r="I1214">
            <v>0.13</v>
          </cell>
        </row>
        <row r="1215">
          <cell r="A1215" t="str">
            <v>64K</v>
          </cell>
          <cell r="B1215" t="str">
            <v>K</v>
          </cell>
          <cell r="C1215">
            <v>64</v>
          </cell>
          <cell r="D1215" t="str">
            <v>NIES 2</v>
          </cell>
          <cell r="E1215" t="str">
            <v>SEDIMENT (POND)</v>
          </cell>
          <cell r="F1215">
            <v>7400</v>
          </cell>
          <cell r="G1215">
            <v>6200</v>
          </cell>
          <cell r="H1215">
            <v>6800</v>
          </cell>
          <cell r="I1215">
            <v>600</v>
          </cell>
        </row>
        <row r="1216">
          <cell r="A1216" t="str">
            <v>64Mg</v>
          </cell>
          <cell r="B1216" t="str">
            <v>Mg</v>
          </cell>
          <cell r="C1216">
            <v>64</v>
          </cell>
          <cell r="D1216" t="str">
            <v>NIES 2</v>
          </cell>
          <cell r="E1216" t="str">
            <v>SEDIMENT (POND)</v>
          </cell>
          <cell r="F1216" t="str">
            <v>NC</v>
          </cell>
          <cell r="G1216" t="str">
            <v>NC</v>
          </cell>
        </row>
        <row r="1217">
          <cell r="A1217" t="str">
            <v>64Mn</v>
          </cell>
          <cell r="B1217" t="str">
            <v>Mn</v>
          </cell>
          <cell r="C1217">
            <v>64</v>
          </cell>
          <cell r="D1217" t="str">
            <v>NIES 2</v>
          </cell>
          <cell r="E1217" t="str">
            <v>SEDIMENT (POND)</v>
          </cell>
          <cell r="F1217">
            <v>847</v>
          </cell>
          <cell r="G1217">
            <v>693</v>
          </cell>
          <cell r="H1217" t="str">
            <v>(770)</v>
          </cell>
          <cell r="I1217">
            <v>77</v>
          </cell>
        </row>
        <row r="1218">
          <cell r="A1218" t="str">
            <v>64Mo</v>
          </cell>
          <cell r="B1218" t="str">
            <v>Mo</v>
          </cell>
          <cell r="C1218">
            <v>64</v>
          </cell>
          <cell r="D1218" t="str">
            <v>NIES 2</v>
          </cell>
          <cell r="E1218" t="str">
            <v>SEDIMENT (POND)</v>
          </cell>
          <cell r="F1218" t="str">
            <v>NC</v>
          </cell>
          <cell r="G1218" t="str">
            <v>NC</v>
          </cell>
        </row>
        <row r="1219">
          <cell r="A1219" t="str">
            <v>64Na</v>
          </cell>
          <cell r="B1219" t="str">
            <v>Na</v>
          </cell>
          <cell r="C1219">
            <v>64</v>
          </cell>
          <cell r="D1219" t="str">
            <v>NIES 2</v>
          </cell>
          <cell r="E1219" t="str">
            <v>SEDIMENT (POND)</v>
          </cell>
          <cell r="F1219">
            <v>6100</v>
          </cell>
          <cell r="G1219">
            <v>5300</v>
          </cell>
          <cell r="H1219">
            <v>5700</v>
          </cell>
          <cell r="I1219">
            <v>400</v>
          </cell>
        </row>
        <row r="1220">
          <cell r="A1220" t="str">
            <v>64Ni</v>
          </cell>
          <cell r="B1220" t="str">
            <v>Ni</v>
          </cell>
          <cell r="C1220">
            <v>64</v>
          </cell>
          <cell r="D1220" t="str">
            <v>NIES 2</v>
          </cell>
          <cell r="E1220" t="str">
            <v>SEDIMENT (POND)</v>
          </cell>
          <cell r="F1220">
            <v>43</v>
          </cell>
          <cell r="G1220">
            <v>37</v>
          </cell>
          <cell r="H1220">
            <v>40</v>
          </cell>
          <cell r="I1220">
            <v>3</v>
          </cell>
        </row>
        <row r="1221">
          <cell r="A1221" t="str">
            <v>64P</v>
          </cell>
          <cell r="B1221" t="str">
            <v>P</v>
          </cell>
          <cell r="C1221">
            <v>64</v>
          </cell>
          <cell r="D1221" t="str">
            <v>NIES 2</v>
          </cell>
          <cell r="E1221" t="str">
            <v>SEDIMENT (POND)</v>
          </cell>
          <cell r="F1221">
            <v>1540</v>
          </cell>
          <cell r="G1221">
            <v>1260</v>
          </cell>
          <cell r="H1221" t="str">
            <v>(1400)</v>
          </cell>
          <cell r="I1221">
            <v>140</v>
          </cell>
        </row>
        <row r="1222">
          <cell r="A1222" t="str">
            <v>64Pb</v>
          </cell>
          <cell r="B1222" t="str">
            <v>Pb</v>
          </cell>
          <cell r="C1222">
            <v>64</v>
          </cell>
          <cell r="D1222" t="str">
            <v>NIES 2</v>
          </cell>
          <cell r="E1222" t="str">
            <v>SEDIMENT (POND)</v>
          </cell>
          <cell r="F1222">
            <v>111</v>
          </cell>
          <cell r="G1222">
            <v>99</v>
          </cell>
          <cell r="H1222">
            <v>105</v>
          </cell>
          <cell r="I1222">
            <v>6</v>
          </cell>
        </row>
        <row r="1223">
          <cell r="A1223" t="str">
            <v>64Rb</v>
          </cell>
          <cell r="B1223" t="str">
            <v>Rb</v>
          </cell>
          <cell r="C1223">
            <v>64</v>
          </cell>
          <cell r="D1223" t="str">
            <v>NIES 2</v>
          </cell>
          <cell r="E1223" t="str">
            <v>SEDIMENT (POND)</v>
          </cell>
          <cell r="F1223">
            <v>46.2</v>
          </cell>
          <cell r="G1223">
            <v>37.8</v>
          </cell>
          <cell r="H1223" t="str">
            <v>(42)</v>
          </cell>
          <cell r="I1223">
            <v>4.2</v>
          </cell>
        </row>
        <row r="1224">
          <cell r="A1224" t="str">
            <v>64Sb</v>
          </cell>
          <cell r="B1224" t="str">
            <v>Sb</v>
          </cell>
          <cell r="C1224">
            <v>64</v>
          </cell>
          <cell r="D1224" t="str">
            <v>NIES 2</v>
          </cell>
          <cell r="E1224" t="str">
            <v>SEDIMENT (POND)</v>
          </cell>
          <cell r="F1224">
            <v>2.02</v>
          </cell>
          <cell r="G1224">
            <v>1.98</v>
          </cell>
          <cell r="H1224" t="str">
            <v>(2.0)</v>
          </cell>
          <cell r="I1224">
            <v>0.02</v>
          </cell>
        </row>
        <row r="1225">
          <cell r="A1225" t="str">
            <v>64Se</v>
          </cell>
          <cell r="B1225" t="str">
            <v>Se</v>
          </cell>
          <cell r="C1225">
            <v>64</v>
          </cell>
          <cell r="D1225" t="str">
            <v>NIES 2</v>
          </cell>
          <cell r="E1225" t="str">
            <v>SEDIMENT (POND)</v>
          </cell>
          <cell r="F1225" t="str">
            <v>NC</v>
          </cell>
          <cell r="G1225" t="str">
            <v>NC</v>
          </cell>
        </row>
        <row r="1226">
          <cell r="A1226" t="str">
            <v>64Sn</v>
          </cell>
          <cell r="B1226" t="str">
            <v>Sn</v>
          </cell>
          <cell r="C1226">
            <v>64</v>
          </cell>
          <cell r="D1226" t="str">
            <v>NIES 2</v>
          </cell>
          <cell r="E1226" t="str">
            <v>SEDIMENT (POND)</v>
          </cell>
          <cell r="F1226" t="str">
            <v>NC</v>
          </cell>
          <cell r="G1226" t="str">
            <v>NC</v>
          </cell>
        </row>
        <row r="1227">
          <cell r="A1227" t="str">
            <v>64Sr</v>
          </cell>
          <cell r="B1227" t="str">
            <v>Sr</v>
          </cell>
          <cell r="C1227">
            <v>64</v>
          </cell>
          <cell r="D1227" t="str">
            <v>NIES 2</v>
          </cell>
          <cell r="E1227" t="str">
            <v>SEDIMENT (POND)</v>
          </cell>
          <cell r="F1227">
            <v>121</v>
          </cell>
          <cell r="G1227">
            <v>99</v>
          </cell>
          <cell r="H1227" t="str">
            <v>(110)</v>
          </cell>
          <cell r="I1227">
            <v>11</v>
          </cell>
        </row>
        <row r="1228">
          <cell r="A1228" t="str">
            <v>64V</v>
          </cell>
          <cell r="B1228" t="str">
            <v>V</v>
          </cell>
          <cell r="C1228">
            <v>64</v>
          </cell>
          <cell r="D1228" t="str">
            <v>NIES 2</v>
          </cell>
          <cell r="E1228" t="str">
            <v>SEDIMENT (POND)</v>
          </cell>
          <cell r="F1228">
            <v>275</v>
          </cell>
          <cell r="G1228">
            <v>225</v>
          </cell>
          <cell r="H1228" t="str">
            <v>(250)</v>
          </cell>
          <cell r="I1228">
            <v>25</v>
          </cell>
        </row>
        <row r="1229">
          <cell r="A1229" t="str">
            <v>64Zn</v>
          </cell>
          <cell r="B1229" t="str">
            <v>Zn</v>
          </cell>
          <cell r="C1229">
            <v>64</v>
          </cell>
          <cell r="D1229" t="str">
            <v>NIES 2</v>
          </cell>
          <cell r="E1229" t="str">
            <v>SEDIMENT (POND)</v>
          </cell>
          <cell r="F1229">
            <v>360</v>
          </cell>
          <cell r="G1229">
            <v>326</v>
          </cell>
          <cell r="H1229">
            <v>343</v>
          </cell>
          <cell r="I1229">
            <v>17</v>
          </cell>
        </row>
        <row r="1230">
          <cell r="A1230" t="str">
            <v>65Ag</v>
          </cell>
          <cell r="B1230" t="str">
            <v>Ag</v>
          </cell>
          <cell r="C1230">
            <v>65</v>
          </cell>
          <cell r="D1230" t="str">
            <v>NIES 9 </v>
          </cell>
          <cell r="E1230" t="str">
            <v>PLANT (SARGASSO)</v>
          </cell>
          <cell r="F1230">
            <v>0.33</v>
          </cell>
          <cell r="G1230">
            <v>0.29</v>
          </cell>
          <cell r="H1230">
            <v>0.31</v>
          </cell>
          <cell r="I1230">
            <v>0.02</v>
          </cell>
        </row>
        <row r="1231">
          <cell r="A1231" t="str">
            <v>65Al</v>
          </cell>
          <cell r="B1231" t="str">
            <v>Al</v>
          </cell>
          <cell r="C1231">
            <v>65</v>
          </cell>
          <cell r="D1231" t="str">
            <v>NIES 9 </v>
          </cell>
          <cell r="E1231" t="str">
            <v>PLANT (SARGASSO)</v>
          </cell>
          <cell r="F1231">
            <v>236.5</v>
          </cell>
          <cell r="G1231">
            <v>193.5</v>
          </cell>
          <cell r="H1231" t="str">
            <v>(215)</v>
          </cell>
          <cell r="I1231">
            <v>21.5</v>
          </cell>
        </row>
        <row r="1232">
          <cell r="A1232" t="str">
            <v>65As</v>
          </cell>
          <cell r="B1232" t="str">
            <v>As</v>
          </cell>
          <cell r="C1232">
            <v>65</v>
          </cell>
          <cell r="D1232" t="str">
            <v>NIES 9 </v>
          </cell>
          <cell r="E1232" t="str">
            <v>PLANT (SARGASSO)</v>
          </cell>
          <cell r="F1232">
            <v>124</v>
          </cell>
          <cell r="G1232">
            <v>106</v>
          </cell>
          <cell r="H1232">
            <v>115</v>
          </cell>
          <cell r="I1232">
            <v>9</v>
          </cell>
        </row>
        <row r="1233">
          <cell r="A1233" t="str">
            <v>65B</v>
          </cell>
          <cell r="B1233" t="str">
            <v>B</v>
          </cell>
          <cell r="C1233">
            <v>65</v>
          </cell>
          <cell r="D1233" t="str">
            <v>NIES 9 </v>
          </cell>
          <cell r="E1233" t="str">
            <v>PLANT (SARGASSO)</v>
          </cell>
          <cell r="F1233" t="str">
            <v>NC</v>
          </cell>
          <cell r="G1233" t="str">
            <v>NC</v>
          </cell>
        </row>
        <row r="1234">
          <cell r="A1234" t="str">
            <v>65Be</v>
          </cell>
          <cell r="B1234" t="str">
            <v>Be</v>
          </cell>
          <cell r="C1234">
            <v>65</v>
          </cell>
          <cell r="D1234" t="str">
            <v>NIES 9 </v>
          </cell>
          <cell r="E1234" t="str">
            <v>PLANT (SARGASSO)</v>
          </cell>
          <cell r="F1234" t="str">
            <v>NC</v>
          </cell>
          <cell r="G1234" t="str">
            <v>NC</v>
          </cell>
        </row>
        <row r="1235">
          <cell r="A1235" t="str">
            <v>65Ca</v>
          </cell>
          <cell r="B1235" t="str">
            <v>Ca</v>
          </cell>
          <cell r="C1235">
            <v>65</v>
          </cell>
          <cell r="D1235" t="str">
            <v>NIES 9 </v>
          </cell>
          <cell r="E1235" t="str">
            <v>PLANT (SARGASSO)</v>
          </cell>
          <cell r="F1235">
            <v>13900</v>
          </cell>
          <cell r="G1235">
            <v>12900</v>
          </cell>
          <cell r="H1235">
            <v>13400</v>
          </cell>
          <cell r="I1235">
            <v>500</v>
          </cell>
        </row>
        <row r="1236">
          <cell r="A1236" t="str">
            <v>65Cd</v>
          </cell>
          <cell r="B1236" t="str">
            <v>Cd</v>
          </cell>
          <cell r="C1236">
            <v>65</v>
          </cell>
          <cell r="D1236" t="str">
            <v>NIES 9 </v>
          </cell>
          <cell r="E1236" t="str">
            <v>PLANT (SARGASSO)</v>
          </cell>
          <cell r="F1236">
            <v>0.16999999999999998</v>
          </cell>
          <cell r="G1236">
            <v>0.13</v>
          </cell>
          <cell r="H1236">
            <v>0.15</v>
          </cell>
          <cell r="I1236">
            <v>0.02</v>
          </cell>
        </row>
        <row r="1237">
          <cell r="A1237" t="str">
            <v>65Cl</v>
          </cell>
          <cell r="B1237" t="str">
            <v>Cl</v>
          </cell>
          <cell r="C1237">
            <v>65</v>
          </cell>
          <cell r="D1237" t="str">
            <v>NIES 9 </v>
          </cell>
          <cell r="E1237" t="str">
            <v>PLANT (SARGASSO)</v>
          </cell>
          <cell r="F1237">
            <v>56100</v>
          </cell>
          <cell r="G1237">
            <v>45900</v>
          </cell>
          <cell r="H1237" t="str">
            <v>(51000)</v>
          </cell>
          <cell r="I1237">
            <v>5100</v>
          </cell>
        </row>
        <row r="1238">
          <cell r="A1238" t="str">
            <v>65Co</v>
          </cell>
          <cell r="B1238" t="str">
            <v>Co</v>
          </cell>
          <cell r="C1238">
            <v>65</v>
          </cell>
          <cell r="D1238" t="str">
            <v>NIES 9 </v>
          </cell>
          <cell r="E1238" t="str">
            <v>PLANT (SARGASSO)</v>
          </cell>
          <cell r="F1238">
            <v>0.13</v>
          </cell>
          <cell r="G1238">
            <v>0.11</v>
          </cell>
          <cell r="H1238" t="str">
            <v>0.12</v>
          </cell>
          <cell r="I1238">
            <v>0.01</v>
          </cell>
        </row>
        <row r="1239">
          <cell r="A1239" t="str">
            <v>65Cr</v>
          </cell>
          <cell r="B1239" t="str">
            <v>Cr</v>
          </cell>
          <cell r="C1239">
            <v>65</v>
          </cell>
          <cell r="D1239" t="str">
            <v>NIES 9 </v>
          </cell>
          <cell r="E1239" t="str">
            <v>PLANT (SARGASSO)</v>
          </cell>
          <cell r="F1239">
            <v>0.22</v>
          </cell>
          <cell r="G1239">
            <v>0.18000000000000002</v>
          </cell>
          <cell r="H1239" t="str">
            <v>(0.2)</v>
          </cell>
          <cell r="I1239">
            <v>0.02</v>
          </cell>
        </row>
        <row r="1240">
          <cell r="A1240" t="str">
            <v>65Cu</v>
          </cell>
          <cell r="B1240" t="str">
            <v>Cu</v>
          </cell>
          <cell r="C1240">
            <v>65</v>
          </cell>
          <cell r="D1240" t="str">
            <v>NIES 9 </v>
          </cell>
          <cell r="E1240" t="str">
            <v>PLANT (SARGASSO)</v>
          </cell>
          <cell r="F1240">
            <v>5.1000000000000005</v>
          </cell>
          <cell r="G1240">
            <v>4.7</v>
          </cell>
          <cell r="H1240">
            <v>4.9</v>
          </cell>
          <cell r="I1240">
            <v>0.2</v>
          </cell>
        </row>
        <row r="1241">
          <cell r="A1241" t="str">
            <v>65Fe</v>
          </cell>
          <cell r="B1241" t="str">
            <v>Fe</v>
          </cell>
          <cell r="C1241">
            <v>65</v>
          </cell>
          <cell r="D1241" t="str">
            <v>NIES 9 </v>
          </cell>
          <cell r="E1241" t="str">
            <v>PLANT (SARGASSO)</v>
          </cell>
          <cell r="F1241">
            <v>193</v>
          </cell>
          <cell r="G1241">
            <v>181</v>
          </cell>
          <cell r="H1241">
            <v>187</v>
          </cell>
          <cell r="I1241">
            <v>6</v>
          </cell>
        </row>
        <row r="1242">
          <cell r="A1242" t="str">
            <v>65Hg</v>
          </cell>
          <cell r="B1242" t="str">
            <v>Hg</v>
          </cell>
          <cell r="C1242">
            <v>65</v>
          </cell>
          <cell r="D1242" t="str">
            <v>NIES 9 </v>
          </cell>
          <cell r="E1242" t="str">
            <v>PLANT (SARGASSO)</v>
          </cell>
          <cell r="F1242">
            <v>0.044</v>
          </cell>
          <cell r="G1242">
            <v>0.036000000000000004</v>
          </cell>
          <cell r="H1242" t="str">
            <v>(0.04)</v>
          </cell>
          <cell r="I1242">
            <v>0.004</v>
          </cell>
        </row>
        <row r="1243">
          <cell r="A1243" t="str">
            <v>65K</v>
          </cell>
          <cell r="B1243" t="str">
            <v>K</v>
          </cell>
          <cell r="C1243">
            <v>65</v>
          </cell>
          <cell r="D1243" t="str">
            <v>NIES 9 </v>
          </cell>
          <cell r="E1243" t="str">
            <v>PLANT (SARGASSO)</v>
          </cell>
          <cell r="F1243">
            <v>63000</v>
          </cell>
          <cell r="G1243">
            <v>59000</v>
          </cell>
          <cell r="H1243">
            <v>61000</v>
          </cell>
          <cell r="I1243">
            <v>2000</v>
          </cell>
        </row>
        <row r="1244">
          <cell r="A1244" t="str">
            <v>65Mg</v>
          </cell>
          <cell r="B1244" t="str">
            <v>Mg</v>
          </cell>
          <cell r="C1244">
            <v>65</v>
          </cell>
          <cell r="D1244" t="str">
            <v>NIES 9 </v>
          </cell>
          <cell r="E1244" t="str">
            <v>PLANT (SARGASSO)</v>
          </cell>
          <cell r="F1244">
            <v>6800</v>
          </cell>
          <cell r="G1244">
            <v>6200</v>
          </cell>
          <cell r="H1244">
            <v>6500</v>
          </cell>
          <cell r="I1244">
            <v>300</v>
          </cell>
        </row>
        <row r="1245">
          <cell r="A1245" t="str">
            <v>65Mn</v>
          </cell>
          <cell r="B1245" t="str">
            <v>Mn</v>
          </cell>
          <cell r="C1245">
            <v>65</v>
          </cell>
          <cell r="D1245" t="str">
            <v>NIES 9 </v>
          </cell>
          <cell r="E1245" t="str">
            <v>PLANT (SARGASSO)</v>
          </cell>
          <cell r="F1245">
            <v>22.2</v>
          </cell>
          <cell r="G1245">
            <v>20.2</v>
          </cell>
          <cell r="H1245">
            <v>21.2</v>
          </cell>
          <cell r="I1245">
            <v>1</v>
          </cell>
        </row>
        <row r="1246">
          <cell r="A1246" t="str">
            <v>65Mo</v>
          </cell>
          <cell r="B1246" t="str">
            <v>Mo</v>
          </cell>
          <cell r="C1246">
            <v>65</v>
          </cell>
          <cell r="D1246" t="str">
            <v>NIES 9 </v>
          </cell>
          <cell r="E1246" t="str">
            <v>PLANT (SARGASSO)</v>
          </cell>
          <cell r="F1246" t="str">
            <v>NC</v>
          </cell>
          <cell r="G1246" t="str">
            <v>NC</v>
          </cell>
        </row>
        <row r="1247">
          <cell r="A1247" t="str">
            <v>65Na</v>
          </cell>
          <cell r="B1247" t="str">
            <v>Na</v>
          </cell>
          <cell r="C1247">
            <v>65</v>
          </cell>
          <cell r="D1247" t="str">
            <v>NIES 9 </v>
          </cell>
          <cell r="E1247" t="str">
            <v>PLANT (SARGASSO)</v>
          </cell>
          <cell r="F1247">
            <v>17800</v>
          </cell>
          <cell r="G1247">
            <v>16200</v>
          </cell>
          <cell r="H1247">
            <v>17000</v>
          </cell>
          <cell r="I1247">
            <v>800</v>
          </cell>
        </row>
        <row r="1248">
          <cell r="A1248" t="str">
            <v>65Ni</v>
          </cell>
          <cell r="B1248" t="str">
            <v>Ni</v>
          </cell>
          <cell r="C1248">
            <v>65</v>
          </cell>
          <cell r="D1248" t="str">
            <v>NIES 9 </v>
          </cell>
          <cell r="E1248" t="str">
            <v>PLANT (SARGASSO)</v>
          </cell>
          <cell r="F1248" t="str">
            <v>NC</v>
          </cell>
          <cell r="G1248" t="str">
            <v>NC</v>
          </cell>
        </row>
        <row r="1249">
          <cell r="A1249" t="str">
            <v>65P</v>
          </cell>
          <cell r="B1249" t="str">
            <v>P</v>
          </cell>
          <cell r="C1249">
            <v>65</v>
          </cell>
          <cell r="D1249" t="str">
            <v>NIES 9 </v>
          </cell>
          <cell r="E1249" t="str">
            <v>PLANT (SARGASSO)</v>
          </cell>
          <cell r="F1249">
            <v>2860</v>
          </cell>
          <cell r="G1249">
            <v>2340</v>
          </cell>
          <cell r="H1249" t="str">
            <v>(2600)</v>
          </cell>
          <cell r="I1249">
            <v>260</v>
          </cell>
        </row>
        <row r="1250">
          <cell r="A1250" t="str">
            <v>65Pb</v>
          </cell>
          <cell r="B1250" t="str">
            <v>Pb</v>
          </cell>
          <cell r="C1250">
            <v>65</v>
          </cell>
          <cell r="D1250" t="str">
            <v>NIES 9 </v>
          </cell>
          <cell r="E1250" t="str">
            <v>PLANT (SARGASSO)</v>
          </cell>
          <cell r="F1250">
            <v>1.4000000000000001</v>
          </cell>
          <cell r="G1250">
            <v>1.3</v>
          </cell>
          <cell r="H1250">
            <v>1.35</v>
          </cell>
          <cell r="I1250">
            <v>0.05</v>
          </cell>
        </row>
        <row r="1251">
          <cell r="A1251" t="str">
            <v>65Rb</v>
          </cell>
          <cell r="B1251" t="str">
            <v>Rb</v>
          </cell>
          <cell r="C1251">
            <v>65</v>
          </cell>
          <cell r="D1251" t="str">
            <v>NIES 9 </v>
          </cell>
          <cell r="E1251" t="str">
            <v>PLANT (SARGASSO)</v>
          </cell>
          <cell r="F1251">
            <v>26</v>
          </cell>
          <cell r="G1251">
            <v>22</v>
          </cell>
          <cell r="H1251" t="str">
            <v>24</v>
          </cell>
          <cell r="I1251">
            <v>2</v>
          </cell>
        </row>
        <row r="1252">
          <cell r="A1252" t="str">
            <v>65S</v>
          </cell>
          <cell r="B1252" t="str">
            <v>S</v>
          </cell>
          <cell r="C1252">
            <v>65</v>
          </cell>
          <cell r="D1252" t="str">
            <v>NIES 9 </v>
          </cell>
          <cell r="E1252" t="str">
            <v>PLANT (SARGASSO)</v>
          </cell>
          <cell r="F1252">
            <v>13200</v>
          </cell>
          <cell r="G1252">
            <v>10800</v>
          </cell>
          <cell r="H1252" t="str">
            <v>(12000)</v>
          </cell>
          <cell r="I1252">
            <v>1200</v>
          </cell>
        </row>
        <row r="1253">
          <cell r="A1253" t="str">
            <v>65Sb</v>
          </cell>
          <cell r="B1253" t="str">
            <v>Sb</v>
          </cell>
          <cell r="C1253">
            <v>65</v>
          </cell>
          <cell r="D1253" t="str">
            <v>NIES 9 </v>
          </cell>
          <cell r="E1253" t="str">
            <v>PLANT (SARGASSO)</v>
          </cell>
          <cell r="F1253">
            <v>0.044</v>
          </cell>
          <cell r="G1253">
            <v>0.036000000000000004</v>
          </cell>
          <cell r="H1253" t="str">
            <v>(0.04)</v>
          </cell>
          <cell r="I1253">
            <v>0.004</v>
          </cell>
        </row>
        <row r="1254">
          <cell r="A1254" t="str">
            <v>65Se</v>
          </cell>
          <cell r="B1254" t="str">
            <v>Se</v>
          </cell>
          <cell r="C1254">
            <v>65</v>
          </cell>
          <cell r="D1254" t="str">
            <v>NIES 9 </v>
          </cell>
          <cell r="E1254" t="str">
            <v>PLANT (SARGASSO)</v>
          </cell>
          <cell r="F1254">
            <v>0.055</v>
          </cell>
          <cell r="G1254">
            <v>0.045000000000000005</v>
          </cell>
          <cell r="H1254" t="str">
            <v>(0.05)</v>
          </cell>
          <cell r="I1254">
            <v>0.005</v>
          </cell>
        </row>
        <row r="1255">
          <cell r="A1255" t="str">
            <v>65Sn</v>
          </cell>
          <cell r="B1255" t="str">
            <v>Sn</v>
          </cell>
          <cell r="C1255">
            <v>65</v>
          </cell>
          <cell r="D1255" t="str">
            <v>NIES 9 </v>
          </cell>
          <cell r="E1255" t="str">
            <v>PLANT (SARGASSO)</v>
          </cell>
          <cell r="F1255" t="str">
            <v>NC</v>
          </cell>
          <cell r="G1255" t="str">
            <v>NC</v>
          </cell>
        </row>
        <row r="1256">
          <cell r="A1256" t="str">
            <v>65Sr</v>
          </cell>
          <cell r="B1256" t="str">
            <v>Sr</v>
          </cell>
          <cell r="C1256">
            <v>65</v>
          </cell>
          <cell r="D1256" t="str">
            <v>NIES 9 </v>
          </cell>
          <cell r="E1256" t="str">
            <v>PLANT (SARGASSO)</v>
          </cell>
          <cell r="F1256">
            <v>1030</v>
          </cell>
          <cell r="G1256">
            <v>970</v>
          </cell>
          <cell r="H1256" t="str">
            <v>1000</v>
          </cell>
          <cell r="I1256">
            <v>30</v>
          </cell>
        </row>
        <row r="1257">
          <cell r="A1257" t="str">
            <v>65U</v>
          </cell>
          <cell r="B1257" t="str">
            <v>U</v>
          </cell>
          <cell r="C1257">
            <v>65</v>
          </cell>
          <cell r="D1257" t="str">
            <v>NIES 9 </v>
          </cell>
          <cell r="E1257" t="str">
            <v>PLANT (SARGASSO)</v>
          </cell>
          <cell r="F1257">
            <v>0.44</v>
          </cell>
          <cell r="G1257">
            <v>0.36000000000000004</v>
          </cell>
          <cell r="H1257" t="str">
            <v>(0.4)</v>
          </cell>
          <cell r="I1257">
            <v>0.04</v>
          </cell>
        </row>
        <row r="1258">
          <cell r="A1258" t="str">
            <v>65V</v>
          </cell>
          <cell r="B1258" t="str">
            <v>V</v>
          </cell>
          <cell r="C1258">
            <v>65</v>
          </cell>
          <cell r="D1258" t="str">
            <v>NIES 9 </v>
          </cell>
          <cell r="E1258" t="str">
            <v>PLANT (SARGASSO)</v>
          </cell>
          <cell r="F1258">
            <v>1.1</v>
          </cell>
          <cell r="G1258">
            <v>0.9</v>
          </cell>
          <cell r="H1258" t="str">
            <v>1.0</v>
          </cell>
          <cell r="I1258">
            <v>0.1</v>
          </cell>
        </row>
        <row r="1259">
          <cell r="A1259" t="str">
            <v>65Zn</v>
          </cell>
          <cell r="B1259" t="str">
            <v>Zn</v>
          </cell>
          <cell r="C1259">
            <v>65</v>
          </cell>
          <cell r="D1259" t="str">
            <v>NIES 9 </v>
          </cell>
          <cell r="E1259" t="str">
            <v>PLANT (SARGASSO)</v>
          </cell>
          <cell r="F1259">
            <v>16.8</v>
          </cell>
          <cell r="G1259">
            <v>14.4</v>
          </cell>
          <cell r="H1259">
            <v>15.6</v>
          </cell>
          <cell r="I1259">
            <v>1.2</v>
          </cell>
        </row>
        <row r="1260">
          <cell r="A1260" t="str">
            <v>66Ag</v>
          </cell>
          <cell r="B1260" t="str">
            <v>Ag</v>
          </cell>
          <cell r="C1260">
            <v>66</v>
          </cell>
          <cell r="D1260" t="str">
            <v>NRCC DOLT-1 </v>
          </cell>
          <cell r="E1260" t="str">
            <v>LIVER (Dogfish)</v>
          </cell>
          <cell r="F1260" t="str">
            <v>NC</v>
          </cell>
          <cell r="G1260" t="str">
            <v>NC</v>
          </cell>
        </row>
        <row r="1261">
          <cell r="A1261" t="str">
            <v>66Al</v>
          </cell>
          <cell r="B1261" t="str">
            <v>Al</v>
          </cell>
          <cell r="C1261">
            <v>66</v>
          </cell>
          <cell r="D1261" t="str">
            <v>NRCC DOLT-1 </v>
          </cell>
          <cell r="E1261" t="str">
            <v>LIVER (Dogfish)</v>
          </cell>
          <cell r="F1261" t="str">
            <v>NC</v>
          </cell>
          <cell r="G1261" t="str">
            <v>NC</v>
          </cell>
        </row>
        <row r="1262">
          <cell r="A1262" t="str">
            <v>66As</v>
          </cell>
          <cell r="B1262" t="str">
            <v>As</v>
          </cell>
          <cell r="C1262">
            <v>66</v>
          </cell>
          <cell r="D1262" t="str">
            <v>NRCC DOLT-1 </v>
          </cell>
          <cell r="E1262" t="str">
            <v>LIVER (Dogfish)</v>
          </cell>
          <cell r="F1262">
            <v>11.5</v>
          </cell>
          <cell r="G1262">
            <v>8.7</v>
          </cell>
          <cell r="H1262">
            <v>10.1</v>
          </cell>
          <cell r="I1262">
            <v>1.4</v>
          </cell>
        </row>
        <row r="1263">
          <cell r="A1263" t="str">
            <v>66B</v>
          </cell>
          <cell r="B1263" t="str">
            <v>B</v>
          </cell>
          <cell r="C1263">
            <v>66</v>
          </cell>
          <cell r="D1263" t="str">
            <v>NRCC DOLT-1 </v>
          </cell>
          <cell r="E1263" t="str">
            <v>LIVER (Dogfish)</v>
          </cell>
          <cell r="F1263" t="str">
            <v>NC</v>
          </cell>
          <cell r="G1263" t="str">
            <v>NC</v>
          </cell>
        </row>
        <row r="1264">
          <cell r="A1264" t="str">
            <v>66Be</v>
          </cell>
          <cell r="B1264" t="str">
            <v>Be</v>
          </cell>
          <cell r="C1264">
            <v>66</v>
          </cell>
          <cell r="D1264" t="str">
            <v>NRCC DOLT-1 </v>
          </cell>
          <cell r="E1264" t="str">
            <v>LIVER (Dogfish)</v>
          </cell>
          <cell r="F1264" t="str">
            <v>NC</v>
          </cell>
          <cell r="G1264" t="str">
            <v>NC</v>
          </cell>
        </row>
        <row r="1265">
          <cell r="A1265" t="str">
            <v>66Ca</v>
          </cell>
          <cell r="B1265" t="str">
            <v>Ca</v>
          </cell>
          <cell r="C1265">
            <v>66</v>
          </cell>
          <cell r="D1265" t="str">
            <v>NRCC DOLT-1 </v>
          </cell>
          <cell r="E1265" t="str">
            <v>LIVER (Dogfish)</v>
          </cell>
          <cell r="F1265" t="str">
            <v>NC</v>
          </cell>
          <cell r="G1265" t="str">
            <v>NC</v>
          </cell>
        </row>
        <row r="1266">
          <cell r="A1266" t="str">
            <v>66Cd</v>
          </cell>
          <cell r="B1266" t="str">
            <v>Cd</v>
          </cell>
          <cell r="C1266">
            <v>66</v>
          </cell>
          <cell r="D1266" t="str">
            <v>NRCC DOLT-1 </v>
          </cell>
          <cell r="E1266" t="str">
            <v>LIVER (Dogfish)</v>
          </cell>
          <cell r="F1266">
            <v>4.46</v>
          </cell>
          <cell r="G1266">
            <v>3.8999999999999995</v>
          </cell>
          <cell r="H1266">
            <v>4.18</v>
          </cell>
          <cell r="I1266">
            <v>0.28</v>
          </cell>
        </row>
        <row r="1267">
          <cell r="A1267" t="str">
            <v>66Cl</v>
          </cell>
          <cell r="B1267" t="str">
            <v>Cl</v>
          </cell>
          <cell r="C1267">
            <v>66</v>
          </cell>
          <cell r="D1267" t="str">
            <v>NRCC DOLT-1 </v>
          </cell>
          <cell r="E1267" t="str">
            <v>LIVER (Dogfish)</v>
          </cell>
          <cell r="F1267">
            <v>7100</v>
          </cell>
          <cell r="G1267">
            <v>6660</v>
          </cell>
          <cell r="H1267" t="str">
            <v>6880</v>
          </cell>
          <cell r="I1267">
            <v>220</v>
          </cell>
        </row>
        <row r="1268">
          <cell r="A1268" t="str">
            <v>66Co</v>
          </cell>
          <cell r="B1268" t="str">
            <v>Co</v>
          </cell>
          <cell r="C1268">
            <v>66</v>
          </cell>
          <cell r="D1268" t="str">
            <v>NRCC DOLT-1 </v>
          </cell>
          <cell r="E1268" t="str">
            <v>LIVER (Dogfish)</v>
          </cell>
          <cell r="F1268">
            <v>0.194</v>
          </cell>
          <cell r="G1268">
            <v>0.12</v>
          </cell>
          <cell r="H1268" t="str">
            <v>0.157</v>
          </cell>
          <cell r="I1268">
            <v>0.037</v>
          </cell>
        </row>
        <row r="1269">
          <cell r="A1269" t="str">
            <v>66Cr</v>
          </cell>
          <cell r="B1269" t="str">
            <v>Cr</v>
          </cell>
          <cell r="C1269">
            <v>66</v>
          </cell>
          <cell r="D1269" t="str">
            <v>NRCC DOLT-1 </v>
          </cell>
          <cell r="E1269" t="str">
            <v>LIVER (Dogfish)</v>
          </cell>
          <cell r="F1269">
            <v>0.47000000000000003</v>
          </cell>
          <cell r="G1269">
            <v>0.33</v>
          </cell>
          <cell r="H1269">
            <v>0.4</v>
          </cell>
          <cell r="I1269">
            <v>0.07</v>
          </cell>
        </row>
        <row r="1270">
          <cell r="A1270" t="str">
            <v>66Cu</v>
          </cell>
          <cell r="B1270" t="str">
            <v>Cu</v>
          </cell>
          <cell r="C1270">
            <v>66</v>
          </cell>
          <cell r="D1270" t="str">
            <v>NRCC DOLT-1 </v>
          </cell>
          <cell r="E1270" t="str">
            <v>LIVER (Dogfish)</v>
          </cell>
          <cell r="F1270">
            <v>22</v>
          </cell>
          <cell r="G1270">
            <v>19.6</v>
          </cell>
          <cell r="H1270">
            <v>20.8</v>
          </cell>
          <cell r="I1270">
            <v>1.2</v>
          </cell>
        </row>
        <row r="1271">
          <cell r="A1271" t="str">
            <v>66Fe</v>
          </cell>
          <cell r="B1271" t="str">
            <v>Fe</v>
          </cell>
          <cell r="C1271">
            <v>66</v>
          </cell>
          <cell r="D1271" t="str">
            <v>NRCC DOLT-1 </v>
          </cell>
          <cell r="E1271" t="str">
            <v>LIVER (Dogfish)</v>
          </cell>
          <cell r="F1271">
            <v>760</v>
          </cell>
          <cell r="G1271">
            <v>664</v>
          </cell>
          <cell r="H1271">
            <v>712</v>
          </cell>
          <cell r="I1271">
            <v>48</v>
          </cell>
        </row>
        <row r="1272">
          <cell r="A1272" t="str">
            <v>66Hg</v>
          </cell>
          <cell r="B1272" t="str">
            <v>Hg</v>
          </cell>
          <cell r="C1272">
            <v>66</v>
          </cell>
          <cell r="D1272" t="str">
            <v>NRCC DOLT-1 </v>
          </cell>
          <cell r="E1272" t="str">
            <v>LIVER (Dogfish)</v>
          </cell>
          <cell r="F1272">
            <v>0.262</v>
          </cell>
          <cell r="G1272">
            <v>0.188</v>
          </cell>
          <cell r="H1272">
            <v>0.225</v>
          </cell>
          <cell r="I1272">
            <v>0.037</v>
          </cell>
        </row>
        <row r="1273">
          <cell r="A1273" t="str">
            <v>66K</v>
          </cell>
          <cell r="B1273" t="str">
            <v>K</v>
          </cell>
          <cell r="C1273">
            <v>66</v>
          </cell>
          <cell r="D1273" t="str">
            <v>NRCC DOLT-1 </v>
          </cell>
          <cell r="E1273" t="str">
            <v>LIVER (Dogfish)</v>
          </cell>
          <cell r="F1273">
            <v>11100</v>
          </cell>
          <cell r="G1273">
            <v>9100</v>
          </cell>
          <cell r="H1273">
            <v>10100</v>
          </cell>
          <cell r="I1273">
            <v>1000</v>
          </cell>
        </row>
        <row r="1274">
          <cell r="A1274" t="str">
            <v>66Mg</v>
          </cell>
          <cell r="B1274" t="str">
            <v>Mg</v>
          </cell>
          <cell r="C1274">
            <v>66</v>
          </cell>
          <cell r="D1274" t="str">
            <v>NRCC DOLT-1 </v>
          </cell>
          <cell r="E1274" t="str">
            <v>LIVER (Dogfish)</v>
          </cell>
          <cell r="F1274">
            <v>1250</v>
          </cell>
          <cell r="G1274">
            <v>950</v>
          </cell>
          <cell r="H1274">
            <v>1100</v>
          </cell>
          <cell r="I1274">
            <v>150</v>
          </cell>
        </row>
        <row r="1275">
          <cell r="A1275" t="str">
            <v>66Mn</v>
          </cell>
          <cell r="B1275" t="str">
            <v>Mn</v>
          </cell>
          <cell r="C1275">
            <v>66</v>
          </cell>
          <cell r="D1275" t="str">
            <v>NRCC DOLT-1 </v>
          </cell>
          <cell r="E1275" t="str">
            <v>LIVER (Dogfish)</v>
          </cell>
          <cell r="F1275">
            <v>9.25</v>
          </cell>
          <cell r="G1275">
            <v>8.190000000000001</v>
          </cell>
          <cell r="H1275">
            <v>8.72</v>
          </cell>
          <cell r="I1275">
            <v>0.53</v>
          </cell>
        </row>
        <row r="1276">
          <cell r="A1276" t="str">
            <v>66Mo</v>
          </cell>
          <cell r="B1276" t="str">
            <v>Mo</v>
          </cell>
          <cell r="C1276">
            <v>66</v>
          </cell>
          <cell r="D1276" t="str">
            <v>NRCC DOLT-1 </v>
          </cell>
          <cell r="E1276" t="str">
            <v>LIVER (Dogfish)</v>
          </cell>
          <cell r="F1276" t="str">
            <v>NC</v>
          </cell>
          <cell r="G1276" t="str">
            <v>NC</v>
          </cell>
        </row>
        <row r="1277">
          <cell r="A1277" t="str">
            <v>66Na</v>
          </cell>
          <cell r="B1277" t="str">
            <v>Na</v>
          </cell>
          <cell r="C1277">
            <v>66</v>
          </cell>
          <cell r="D1277" t="str">
            <v>NRCC DOLT-1 </v>
          </cell>
          <cell r="E1277" t="str">
            <v>LIVER (Dogfish)</v>
          </cell>
          <cell r="F1277">
            <v>7990</v>
          </cell>
          <cell r="G1277">
            <v>6530</v>
          </cell>
          <cell r="H1277">
            <v>7260</v>
          </cell>
          <cell r="I1277">
            <v>730</v>
          </cell>
        </row>
        <row r="1278">
          <cell r="A1278" t="str">
            <v>66Ni</v>
          </cell>
          <cell r="B1278" t="str">
            <v>Ni</v>
          </cell>
          <cell r="C1278">
            <v>66</v>
          </cell>
          <cell r="D1278" t="str">
            <v>NRCC DOLT-1 </v>
          </cell>
          <cell r="E1278" t="str">
            <v>LIVER (Dogfish)</v>
          </cell>
          <cell r="F1278">
            <v>0.32</v>
          </cell>
          <cell r="G1278">
            <v>0.2</v>
          </cell>
          <cell r="H1278">
            <v>0.26</v>
          </cell>
          <cell r="I1278">
            <v>0.06</v>
          </cell>
        </row>
        <row r="1279">
          <cell r="A1279" t="str">
            <v>66Pb</v>
          </cell>
          <cell r="B1279" t="str">
            <v>Pb</v>
          </cell>
          <cell r="C1279">
            <v>66</v>
          </cell>
          <cell r="D1279" t="str">
            <v>NRCC DOLT-1 </v>
          </cell>
          <cell r="E1279" t="str">
            <v>LIVER (Dogfish)</v>
          </cell>
          <cell r="F1279">
            <v>1.6500000000000001</v>
          </cell>
          <cell r="G1279">
            <v>1.07</v>
          </cell>
          <cell r="H1279">
            <v>1.36</v>
          </cell>
          <cell r="I1279">
            <v>0.29</v>
          </cell>
        </row>
        <row r="1280">
          <cell r="A1280" t="str">
            <v>66Sb</v>
          </cell>
          <cell r="B1280" t="str">
            <v>Sb</v>
          </cell>
          <cell r="C1280">
            <v>66</v>
          </cell>
          <cell r="D1280" t="str">
            <v>NRCC DOLT-1 </v>
          </cell>
          <cell r="E1280" t="str">
            <v>LIVER (Dogfish)</v>
          </cell>
          <cell r="F1280" t="str">
            <v>NC</v>
          </cell>
          <cell r="G1280" t="str">
            <v>NC</v>
          </cell>
        </row>
        <row r="1281">
          <cell r="A1281" t="str">
            <v>66Se</v>
          </cell>
          <cell r="B1281" t="str">
            <v>Se</v>
          </cell>
          <cell r="C1281">
            <v>66</v>
          </cell>
          <cell r="D1281" t="str">
            <v>NRCC DOLT-1 </v>
          </cell>
          <cell r="E1281" t="str">
            <v>LIVER (Dogfish)</v>
          </cell>
          <cell r="F1281">
            <v>7.76</v>
          </cell>
          <cell r="G1281">
            <v>6.92</v>
          </cell>
          <cell r="H1281">
            <v>7.34</v>
          </cell>
          <cell r="I1281">
            <v>0.42</v>
          </cell>
        </row>
        <row r="1282">
          <cell r="A1282" t="str">
            <v>66Sn</v>
          </cell>
          <cell r="B1282" t="str">
            <v>Sn</v>
          </cell>
          <cell r="C1282">
            <v>66</v>
          </cell>
          <cell r="D1282" t="str">
            <v>NRCC DOLT-1 </v>
          </cell>
          <cell r="E1282" t="str">
            <v>LIVER (Dogfish)</v>
          </cell>
          <cell r="F1282" t="str">
            <v>NC</v>
          </cell>
          <cell r="G1282" t="str">
            <v>NC</v>
          </cell>
          <cell r="H1282" t="str">
            <v/>
          </cell>
        </row>
        <row r="1283">
          <cell r="A1283" t="str">
            <v>66Zn</v>
          </cell>
          <cell r="B1283" t="str">
            <v>Zn</v>
          </cell>
          <cell r="C1283">
            <v>66</v>
          </cell>
          <cell r="D1283" t="str">
            <v>NRCC DOLT-1 </v>
          </cell>
          <cell r="E1283" t="str">
            <v>LIVER (Dogfish)</v>
          </cell>
          <cell r="F1283">
            <v>94.8</v>
          </cell>
          <cell r="G1283">
            <v>90.2</v>
          </cell>
          <cell r="H1283">
            <v>92.5</v>
          </cell>
          <cell r="I1283">
            <v>2.3</v>
          </cell>
        </row>
        <row r="1284">
          <cell r="A1284" t="str">
            <v>67Ag</v>
          </cell>
          <cell r="B1284" t="str">
            <v>Ag</v>
          </cell>
          <cell r="C1284">
            <v>67</v>
          </cell>
          <cell r="D1284" t="str">
            <v>NRCC DORM-1</v>
          </cell>
          <cell r="E1284" t="str">
            <v>FILLET (Dogfish)</v>
          </cell>
          <cell r="F1284" t="str">
            <v>NC</v>
          </cell>
          <cell r="G1284" t="str">
            <v>NC</v>
          </cell>
        </row>
        <row r="1285">
          <cell r="A1285" t="str">
            <v>67Al</v>
          </cell>
          <cell r="B1285" t="str">
            <v>Al</v>
          </cell>
          <cell r="C1285">
            <v>67</v>
          </cell>
          <cell r="D1285" t="str">
            <v>NRCC DORM-1</v>
          </cell>
          <cell r="E1285" t="str">
            <v>FILLET (Dogfish)</v>
          </cell>
          <cell r="F1285" t="str">
            <v>NC</v>
          </cell>
          <cell r="G1285" t="str">
            <v>NC</v>
          </cell>
        </row>
        <row r="1286">
          <cell r="A1286" t="str">
            <v>67As</v>
          </cell>
          <cell r="B1286" t="str">
            <v>As</v>
          </cell>
          <cell r="C1286">
            <v>67</v>
          </cell>
          <cell r="D1286" t="str">
            <v>NRCC DORM-1</v>
          </cell>
          <cell r="E1286" t="str">
            <v>FILLET (Dogfish)</v>
          </cell>
          <cell r="F1286">
            <v>19.8</v>
          </cell>
          <cell r="G1286">
            <v>15.6</v>
          </cell>
          <cell r="H1286">
            <v>17.7</v>
          </cell>
          <cell r="I1286">
            <v>2.1</v>
          </cell>
        </row>
        <row r="1287">
          <cell r="A1287" t="str">
            <v>67B</v>
          </cell>
          <cell r="B1287" t="str">
            <v>B</v>
          </cell>
          <cell r="C1287">
            <v>67</v>
          </cell>
          <cell r="D1287" t="str">
            <v>NRCC DORM-1</v>
          </cell>
          <cell r="E1287" t="str">
            <v>FILLET (Dogfish)</v>
          </cell>
          <cell r="F1287" t="str">
            <v>NC</v>
          </cell>
          <cell r="G1287" t="str">
            <v>NC</v>
          </cell>
        </row>
        <row r="1288">
          <cell r="A1288" t="str">
            <v>67Be</v>
          </cell>
          <cell r="B1288" t="str">
            <v>Be</v>
          </cell>
          <cell r="C1288">
            <v>67</v>
          </cell>
          <cell r="D1288" t="str">
            <v>NRCC DORM-1</v>
          </cell>
          <cell r="E1288" t="str">
            <v>FILLET (Dogfish)</v>
          </cell>
          <cell r="F1288" t="str">
            <v>NC</v>
          </cell>
          <cell r="G1288" t="str">
            <v>NC</v>
          </cell>
        </row>
        <row r="1289">
          <cell r="A1289" t="str">
            <v>67Ca</v>
          </cell>
          <cell r="B1289" t="str">
            <v>Ca</v>
          </cell>
          <cell r="C1289">
            <v>67</v>
          </cell>
          <cell r="D1289" t="str">
            <v>NRCC DORM-1</v>
          </cell>
          <cell r="E1289" t="str">
            <v>FILLET (Dogfish)</v>
          </cell>
          <cell r="F1289" t="str">
            <v>NC</v>
          </cell>
          <cell r="G1289" t="str">
            <v>NC</v>
          </cell>
        </row>
        <row r="1290">
          <cell r="A1290" t="str">
            <v>67Cd</v>
          </cell>
          <cell r="B1290" t="str">
            <v>Cd</v>
          </cell>
          <cell r="C1290">
            <v>67</v>
          </cell>
          <cell r="D1290" t="str">
            <v>NRCC DORM-1</v>
          </cell>
          <cell r="E1290" t="str">
            <v>FILLET (Dogfish)</v>
          </cell>
          <cell r="F1290">
            <v>0.09799999999999999</v>
          </cell>
          <cell r="G1290">
            <v>0.074</v>
          </cell>
          <cell r="H1290">
            <v>0.086</v>
          </cell>
          <cell r="I1290">
            <v>0.012</v>
          </cell>
        </row>
        <row r="1291">
          <cell r="A1291" t="str">
            <v>67Cl</v>
          </cell>
          <cell r="B1291" t="str">
            <v>Cl</v>
          </cell>
          <cell r="C1291">
            <v>67</v>
          </cell>
          <cell r="D1291" t="str">
            <v>NRCC DORM-1</v>
          </cell>
          <cell r="E1291" t="str">
            <v>FILLET (Dogfish)</v>
          </cell>
          <cell r="F1291">
            <v>11600</v>
          </cell>
          <cell r="G1291">
            <v>11000</v>
          </cell>
          <cell r="H1291" t="str">
            <v>11300</v>
          </cell>
          <cell r="I1291">
            <v>300</v>
          </cell>
        </row>
        <row r="1292">
          <cell r="A1292" t="str">
            <v>67Co</v>
          </cell>
          <cell r="B1292" t="str">
            <v>Co</v>
          </cell>
          <cell r="C1292">
            <v>67</v>
          </cell>
          <cell r="D1292" t="str">
            <v>NRCC DORM-1</v>
          </cell>
          <cell r="E1292" t="str">
            <v>FILLET (Dogfish)</v>
          </cell>
          <cell r="F1292">
            <v>0.063</v>
          </cell>
          <cell r="G1292">
            <v>0.035</v>
          </cell>
          <cell r="H1292" t="str">
            <v>0.049</v>
          </cell>
          <cell r="I1292">
            <v>0.014</v>
          </cell>
        </row>
        <row r="1293">
          <cell r="A1293" t="str">
            <v>67Cr</v>
          </cell>
          <cell r="B1293" t="str">
            <v>Cr</v>
          </cell>
          <cell r="C1293">
            <v>67</v>
          </cell>
          <cell r="D1293" t="str">
            <v>NRCC DORM-1</v>
          </cell>
          <cell r="E1293" t="str">
            <v>FILLET (Dogfish)</v>
          </cell>
          <cell r="F1293">
            <v>4</v>
          </cell>
          <cell r="G1293">
            <v>3.2</v>
          </cell>
          <cell r="H1293">
            <v>3.6</v>
          </cell>
          <cell r="I1293">
            <v>0.4</v>
          </cell>
        </row>
        <row r="1294">
          <cell r="A1294" t="str">
            <v>67Cu</v>
          </cell>
          <cell r="B1294" t="str">
            <v>Cu</v>
          </cell>
          <cell r="C1294">
            <v>67</v>
          </cell>
          <cell r="D1294" t="str">
            <v>NRCC DORM-1</v>
          </cell>
          <cell r="E1294" t="str">
            <v>FILLET (Dogfish)</v>
          </cell>
          <cell r="F1294">
            <v>5.55</v>
          </cell>
          <cell r="G1294">
            <v>4.89</v>
          </cell>
          <cell r="H1294">
            <v>5.22</v>
          </cell>
          <cell r="I1294">
            <v>0.33</v>
          </cell>
        </row>
        <row r="1295">
          <cell r="A1295" t="str">
            <v>67Fe</v>
          </cell>
          <cell r="B1295" t="str">
            <v>Fe</v>
          </cell>
          <cell r="C1295">
            <v>67</v>
          </cell>
          <cell r="D1295" t="str">
            <v>NRCC DORM-1</v>
          </cell>
          <cell r="E1295" t="str">
            <v>FILLET (Dogfish)</v>
          </cell>
          <cell r="F1295">
            <v>68.9</v>
          </cell>
          <cell r="G1295">
            <v>58.300000000000004</v>
          </cell>
          <cell r="H1295">
            <v>63.6</v>
          </cell>
          <cell r="I1295">
            <v>5.3</v>
          </cell>
        </row>
        <row r="1296">
          <cell r="A1296" t="str">
            <v>67Hg</v>
          </cell>
          <cell r="B1296" t="str">
            <v>Hg</v>
          </cell>
          <cell r="C1296">
            <v>67</v>
          </cell>
          <cell r="D1296" t="str">
            <v>NRCC DORM-1</v>
          </cell>
          <cell r="E1296" t="str">
            <v>FILLET (Dogfish)</v>
          </cell>
          <cell r="F1296">
            <v>0.872</v>
          </cell>
          <cell r="G1296">
            <v>0.7240000000000001</v>
          </cell>
          <cell r="H1296">
            <v>0.798</v>
          </cell>
          <cell r="I1296">
            <v>0.074</v>
          </cell>
        </row>
        <row r="1297">
          <cell r="A1297" t="str">
            <v>67K</v>
          </cell>
          <cell r="B1297" t="str">
            <v>K</v>
          </cell>
          <cell r="C1297">
            <v>67</v>
          </cell>
          <cell r="D1297" t="str">
            <v>NRCC DORM-1</v>
          </cell>
          <cell r="E1297" t="str">
            <v>FILLET (Dogfish)</v>
          </cell>
          <cell r="F1297">
            <v>16900</v>
          </cell>
          <cell r="G1297">
            <v>14900</v>
          </cell>
          <cell r="H1297">
            <v>15900</v>
          </cell>
          <cell r="I1297">
            <v>1000</v>
          </cell>
        </row>
        <row r="1298">
          <cell r="A1298" t="str">
            <v>67Mg</v>
          </cell>
          <cell r="B1298" t="str">
            <v>Mg</v>
          </cell>
          <cell r="C1298">
            <v>67</v>
          </cell>
          <cell r="D1298" t="str">
            <v>NRCC DORM-1</v>
          </cell>
          <cell r="E1298" t="str">
            <v>FILLET (Dogfish)</v>
          </cell>
          <cell r="F1298">
            <v>1340</v>
          </cell>
          <cell r="G1298">
            <v>1080</v>
          </cell>
          <cell r="H1298">
            <v>1210</v>
          </cell>
          <cell r="I1298">
            <v>130</v>
          </cell>
        </row>
        <row r="1299">
          <cell r="A1299" t="str">
            <v>67Mn</v>
          </cell>
          <cell r="B1299" t="str">
            <v>Mn</v>
          </cell>
          <cell r="C1299">
            <v>67</v>
          </cell>
          <cell r="D1299" t="str">
            <v>NRCC DORM-1</v>
          </cell>
          <cell r="E1299" t="str">
            <v>FILLET (Dogfish)</v>
          </cell>
          <cell r="F1299">
            <v>1.58</v>
          </cell>
          <cell r="G1299">
            <v>1.06</v>
          </cell>
          <cell r="H1299">
            <v>1.32</v>
          </cell>
          <cell r="I1299">
            <v>0.26</v>
          </cell>
        </row>
        <row r="1300">
          <cell r="A1300" t="str">
            <v>67Mo</v>
          </cell>
          <cell r="B1300" t="str">
            <v>Mo</v>
          </cell>
          <cell r="C1300">
            <v>67</v>
          </cell>
          <cell r="D1300" t="str">
            <v>NRCC DORM-1</v>
          </cell>
          <cell r="E1300" t="str">
            <v>FILLET (Dogfish)</v>
          </cell>
          <cell r="F1300" t="str">
            <v>NC</v>
          </cell>
          <cell r="G1300" t="str">
            <v>NC</v>
          </cell>
        </row>
        <row r="1301">
          <cell r="A1301" t="str">
            <v>67Na</v>
          </cell>
          <cell r="B1301" t="str">
            <v>Na</v>
          </cell>
          <cell r="C1301">
            <v>67</v>
          </cell>
          <cell r="D1301" t="str">
            <v>NRCC DORM-1</v>
          </cell>
          <cell r="E1301" t="str">
            <v>FILLET (Dogfish)</v>
          </cell>
          <cell r="F1301">
            <v>8600</v>
          </cell>
          <cell r="G1301">
            <v>7400</v>
          </cell>
          <cell r="H1301">
            <v>8000</v>
          </cell>
          <cell r="I1301">
            <v>600</v>
          </cell>
        </row>
        <row r="1302">
          <cell r="A1302" t="str">
            <v>67Ni</v>
          </cell>
          <cell r="B1302" t="str">
            <v>Ni</v>
          </cell>
          <cell r="C1302">
            <v>67</v>
          </cell>
          <cell r="D1302" t="str">
            <v>NRCC DORM-1</v>
          </cell>
          <cell r="E1302" t="str">
            <v>FILLET (Dogfish)</v>
          </cell>
          <cell r="F1302">
            <v>1.5</v>
          </cell>
          <cell r="G1302">
            <v>0.8999999999999999</v>
          </cell>
          <cell r="H1302">
            <v>1.2</v>
          </cell>
          <cell r="I1302">
            <v>0.3</v>
          </cell>
        </row>
        <row r="1303">
          <cell r="A1303" t="str">
            <v>67Pb</v>
          </cell>
          <cell r="B1303" t="str">
            <v>Pb</v>
          </cell>
          <cell r="C1303">
            <v>67</v>
          </cell>
          <cell r="D1303" t="str">
            <v>NRCC DORM-1</v>
          </cell>
          <cell r="E1303" t="str">
            <v>FILLET (Dogfish)</v>
          </cell>
          <cell r="F1303">
            <v>0.52</v>
          </cell>
          <cell r="G1303">
            <v>0.28</v>
          </cell>
          <cell r="H1303">
            <v>0.4</v>
          </cell>
          <cell r="I1303">
            <v>0.12</v>
          </cell>
        </row>
        <row r="1304">
          <cell r="A1304" t="str">
            <v>67Sb</v>
          </cell>
          <cell r="B1304" t="str">
            <v>Sb</v>
          </cell>
          <cell r="C1304">
            <v>67</v>
          </cell>
          <cell r="D1304" t="str">
            <v>NRCC DORM-1</v>
          </cell>
          <cell r="E1304" t="str">
            <v>FILLET (Dogfish)</v>
          </cell>
          <cell r="F1304" t="str">
            <v>NC</v>
          </cell>
          <cell r="G1304" t="str">
            <v>NC</v>
          </cell>
        </row>
        <row r="1305">
          <cell r="A1305" t="str">
            <v>67Se</v>
          </cell>
          <cell r="B1305" t="str">
            <v>Se</v>
          </cell>
          <cell r="C1305">
            <v>67</v>
          </cell>
          <cell r="D1305" t="str">
            <v>NRCC DORM-1</v>
          </cell>
          <cell r="E1305" t="str">
            <v>FILLET (Dogfish)</v>
          </cell>
          <cell r="F1305">
            <v>1.7400000000000002</v>
          </cell>
          <cell r="G1305">
            <v>1.5</v>
          </cell>
          <cell r="H1305">
            <v>1.62</v>
          </cell>
          <cell r="I1305">
            <v>0.12</v>
          </cell>
        </row>
        <row r="1306">
          <cell r="A1306" t="str">
            <v>67Sn</v>
          </cell>
          <cell r="B1306" t="str">
            <v>Sn</v>
          </cell>
          <cell r="C1306">
            <v>67</v>
          </cell>
          <cell r="D1306" t="str">
            <v>NRCC DORM-1</v>
          </cell>
          <cell r="E1306" t="str">
            <v>FILLET (Dogfish)</v>
          </cell>
          <cell r="F1306" t="str">
            <v>NC</v>
          </cell>
          <cell r="G1306" t="str">
            <v>NC</v>
          </cell>
        </row>
        <row r="1307">
          <cell r="A1307" t="str">
            <v>67Zn</v>
          </cell>
          <cell r="B1307" t="str">
            <v>Zn</v>
          </cell>
          <cell r="C1307">
            <v>67</v>
          </cell>
          <cell r="D1307" t="str">
            <v>NRCC DORM-1</v>
          </cell>
          <cell r="E1307" t="str">
            <v>FILLET (Dogfish)</v>
          </cell>
          <cell r="F1307">
            <v>22.3</v>
          </cell>
          <cell r="G1307">
            <v>20.3</v>
          </cell>
          <cell r="H1307">
            <v>21.3</v>
          </cell>
          <cell r="I1307">
            <v>1</v>
          </cell>
        </row>
        <row r="1308">
          <cell r="A1308" t="str">
            <v>68Ag</v>
          </cell>
          <cell r="B1308" t="str">
            <v>Ag</v>
          </cell>
          <cell r="C1308">
            <v>68</v>
          </cell>
          <cell r="D1308" t="str">
            <v>NRCC PACS-1 </v>
          </cell>
          <cell r="E1308" t="str">
            <v>SEDIMENT (Marine)</v>
          </cell>
          <cell r="F1308" t="str">
            <v>NC</v>
          </cell>
          <cell r="G1308" t="str">
            <v>NC</v>
          </cell>
        </row>
        <row r="1309">
          <cell r="A1309" t="str">
            <v>68Al</v>
          </cell>
          <cell r="B1309" t="str">
            <v>Al</v>
          </cell>
          <cell r="C1309">
            <v>68</v>
          </cell>
          <cell r="D1309" t="str">
            <v>NRCC PACS-1 </v>
          </cell>
          <cell r="E1309" t="str">
            <v>SEDIMENT (Marine)</v>
          </cell>
          <cell r="F1309">
            <v>65900</v>
          </cell>
          <cell r="G1309">
            <v>63500</v>
          </cell>
          <cell r="H1309">
            <v>64700</v>
          </cell>
          <cell r="I1309">
            <v>1200</v>
          </cell>
        </row>
        <row r="1310">
          <cell r="A1310" t="str">
            <v>68As</v>
          </cell>
          <cell r="B1310" t="str">
            <v>As</v>
          </cell>
          <cell r="C1310">
            <v>68</v>
          </cell>
          <cell r="D1310" t="str">
            <v>NRCC PACS-1 </v>
          </cell>
          <cell r="E1310" t="str">
            <v>SEDIMENT (Marine)</v>
          </cell>
          <cell r="F1310">
            <v>222</v>
          </cell>
          <cell r="G1310">
            <v>200</v>
          </cell>
          <cell r="H1310">
            <v>211</v>
          </cell>
          <cell r="I1310">
            <v>11</v>
          </cell>
        </row>
        <row r="1311">
          <cell r="A1311" t="str">
            <v>68B</v>
          </cell>
          <cell r="B1311" t="str">
            <v>B</v>
          </cell>
          <cell r="C1311">
            <v>68</v>
          </cell>
          <cell r="D1311" t="str">
            <v>NRCC PACS-1 </v>
          </cell>
          <cell r="E1311" t="str">
            <v>SEDIMENT (Marine)</v>
          </cell>
          <cell r="F1311" t="str">
            <v>NC</v>
          </cell>
          <cell r="G1311" t="str">
            <v>NC</v>
          </cell>
        </row>
        <row r="1312">
          <cell r="A1312" t="str">
            <v>68Be</v>
          </cell>
          <cell r="B1312" t="str">
            <v>Be</v>
          </cell>
          <cell r="C1312">
            <v>68</v>
          </cell>
          <cell r="D1312" t="str">
            <v>NRCC PACS-1 </v>
          </cell>
          <cell r="E1312" t="str">
            <v>SEDIMENT (Marine)</v>
          </cell>
          <cell r="F1312" t="str">
            <v>NC</v>
          </cell>
          <cell r="G1312" t="str">
            <v>NC</v>
          </cell>
        </row>
        <row r="1313">
          <cell r="A1313" t="str">
            <v>68Ca</v>
          </cell>
          <cell r="B1313" t="str">
            <v>Ca</v>
          </cell>
          <cell r="C1313">
            <v>68</v>
          </cell>
          <cell r="D1313" t="str">
            <v>NRCC PACS-1 </v>
          </cell>
          <cell r="E1313" t="str">
            <v>SEDIMENT (Marine)</v>
          </cell>
          <cell r="F1313">
            <v>21800</v>
          </cell>
          <cell r="G1313">
            <v>20000</v>
          </cell>
          <cell r="H1313">
            <v>20900</v>
          </cell>
          <cell r="I1313">
            <v>900</v>
          </cell>
        </row>
        <row r="1314">
          <cell r="A1314" t="str">
            <v>68Cd</v>
          </cell>
          <cell r="B1314" t="str">
            <v>Cd</v>
          </cell>
          <cell r="C1314">
            <v>68</v>
          </cell>
          <cell r="D1314" t="str">
            <v>NRCC PACS-1 </v>
          </cell>
          <cell r="E1314" t="str">
            <v>SEDIMENT (Marine)</v>
          </cell>
          <cell r="F1314">
            <v>2.58</v>
          </cell>
          <cell r="G1314">
            <v>2.1799999999999997</v>
          </cell>
          <cell r="H1314">
            <v>2.38</v>
          </cell>
          <cell r="I1314">
            <v>0.2</v>
          </cell>
        </row>
        <row r="1315">
          <cell r="A1315" t="str">
            <v>68Co</v>
          </cell>
          <cell r="B1315" t="str">
            <v>Co</v>
          </cell>
          <cell r="C1315">
            <v>68</v>
          </cell>
          <cell r="D1315" t="str">
            <v>NRCC PACS-1 </v>
          </cell>
          <cell r="E1315" t="str">
            <v>SEDIMENT (Marine)</v>
          </cell>
          <cell r="F1315">
            <v>18.6</v>
          </cell>
          <cell r="G1315">
            <v>16.4</v>
          </cell>
          <cell r="H1315" t="str">
            <v>17.5</v>
          </cell>
          <cell r="I1315">
            <v>1.1</v>
          </cell>
        </row>
        <row r="1316">
          <cell r="A1316" t="str">
            <v>68Cr</v>
          </cell>
          <cell r="B1316" t="str">
            <v>Cr</v>
          </cell>
          <cell r="C1316">
            <v>68</v>
          </cell>
          <cell r="D1316" t="str">
            <v>NRCC PACS-1 </v>
          </cell>
          <cell r="E1316" t="str">
            <v>SEDIMENT (Marine)</v>
          </cell>
          <cell r="F1316">
            <v>121</v>
          </cell>
          <cell r="G1316">
            <v>105</v>
          </cell>
          <cell r="H1316">
            <v>113</v>
          </cell>
          <cell r="I1316">
            <v>8</v>
          </cell>
        </row>
        <row r="1317">
          <cell r="A1317" t="str">
            <v>68Cu</v>
          </cell>
          <cell r="B1317" t="str">
            <v>Cu</v>
          </cell>
          <cell r="C1317">
            <v>68</v>
          </cell>
          <cell r="D1317" t="str">
            <v>NRCC PACS-1 </v>
          </cell>
          <cell r="E1317" t="str">
            <v>SEDIMENT (Marine)</v>
          </cell>
          <cell r="F1317">
            <v>468</v>
          </cell>
          <cell r="G1317">
            <v>436</v>
          </cell>
          <cell r="H1317">
            <v>452</v>
          </cell>
          <cell r="I1317">
            <v>16</v>
          </cell>
        </row>
        <row r="1318">
          <cell r="A1318" t="str">
            <v>68Fe</v>
          </cell>
          <cell r="B1318" t="str">
            <v>Fe</v>
          </cell>
          <cell r="C1318">
            <v>68</v>
          </cell>
          <cell r="D1318" t="str">
            <v>NRCC PACS-1 </v>
          </cell>
          <cell r="E1318" t="str">
            <v>SEDIMENT (Marine)</v>
          </cell>
          <cell r="F1318">
            <v>49500</v>
          </cell>
          <cell r="G1318">
            <v>47900</v>
          </cell>
          <cell r="H1318">
            <v>48700</v>
          </cell>
          <cell r="I1318">
            <v>800</v>
          </cell>
        </row>
        <row r="1319">
          <cell r="A1319" t="str">
            <v>68Hg</v>
          </cell>
          <cell r="B1319" t="str">
            <v>Hg</v>
          </cell>
          <cell r="C1319">
            <v>68</v>
          </cell>
          <cell r="D1319" t="str">
            <v>NRCC PACS-1 </v>
          </cell>
          <cell r="E1319" t="str">
            <v>SEDIMENT (Marine)</v>
          </cell>
          <cell r="F1319">
            <v>4.73</v>
          </cell>
          <cell r="G1319">
            <v>4.41</v>
          </cell>
          <cell r="H1319">
            <v>4.57</v>
          </cell>
          <cell r="I1319">
            <v>0.16</v>
          </cell>
        </row>
        <row r="1320">
          <cell r="A1320" t="str">
            <v>68K</v>
          </cell>
          <cell r="B1320" t="str">
            <v>K</v>
          </cell>
          <cell r="C1320">
            <v>68</v>
          </cell>
          <cell r="D1320" t="str">
            <v>NRCC PACS-1 </v>
          </cell>
          <cell r="E1320" t="str">
            <v>SEDIMENT (Marine)</v>
          </cell>
          <cell r="F1320">
            <v>13300</v>
          </cell>
          <cell r="G1320">
            <v>11700</v>
          </cell>
          <cell r="H1320">
            <v>12500</v>
          </cell>
          <cell r="I1320">
            <v>800</v>
          </cell>
        </row>
        <row r="1321">
          <cell r="A1321" t="str">
            <v>68Mg</v>
          </cell>
          <cell r="B1321" t="str">
            <v>Mg</v>
          </cell>
          <cell r="C1321">
            <v>68</v>
          </cell>
          <cell r="D1321" t="str">
            <v>NRCC PACS-1 </v>
          </cell>
          <cell r="E1321" t="str">
            <v>SEDIMENT (Marine)</v>
          </cell>
          <cell r="F1321">
            <v>15000</v>
          </cell>
          <cell r="G1321">
            <v>14000</v>
          </cell>
          <cell r="H1321">
            <v>14500</v>
          </cell>
          <cell r="I1321">
            <v>500</v>
          </cell>
        </row>
        <row r="1322">
          <cell r="A1322" t="str">
            <v>68Mn</v>
          </cell>
          <cell r="B1322" t="str">
            <v>Mn</v>
          </cell>
          <cell r="C1322">
            <v>68</v>
          </cell>
          <cell r="D1322" t="str">
            <v>NRCC PACS-1 </v>
          </cell>
          <cell r="E1322" t="str">
            <v>SEDIMENT (Marine)</v>
          </cell>
          <cell r="F1322">
            <v>482</v>
          </cell>
          <cell r="G1322">
            <v>458</v>
          </cell>
          <cell r="H1322">
            <v>470</v>
          </cell>
          <cell r="I1322">
            <v>12</v>
          </cell>
        </row>
        <row r="1323">
          <cell r="A1323" t="str">
            <v>68Mo</v>
          </cell>
          <cell r="B1323" t="str">
            <v>Mo</v>
          </cell>
          <cell r="C1323">
            <v>68</v>
          </cell>
          <cell r="D1323" t="str">
            <v>NRCC PACS-1 </v>
          </cell>
          <cell r="E1323" t="str">
            <v>SEDIMENT (Marine)</v>
          </cell>
          <cell r="F1323">
            <v>13.200000000000001</v>
          </cell>
          <cell r="G1323">
            <v>11.4</v>
          </cell>
          <cell r="H1323">
            <v>12.3</v>
          </cell>
          <cell r="I1323">
            <v>0.9</v>
          </cell>
        </row>
        <row r="1324">
          <cell r="A1324" t="str">
            <v>68Na</v>
          </cell>
          <cell r="B1324" t="str">
            <v>Na</v>
          </cell>
          <cell r="C1324">
            <v>68</v>
          </cell>
          <cell r="D1324" t="str">
            <v>NRCC PACS-1 </v>
          </cell>
          <cell r="E1324" t="str">
            <v>SEDIMENT (Marine)</v>
          </cell>
          <cell r="F1324">
            <v>33400</v>
          </cell>
          <cell r="G1324">
            <v>31800</v>
          </cell>
          <cell r="H1324">
            <v>32600</v>
          </cell>
          <cell r="I1324">
            <v>800</v>
          </cell>
        </row>
        <row r="1325">
          <cell r="A1325" t="str">
            <v>68Ni</v>
          </cell>
          <cell r="B1325" t="str">
            <v>Ni</v>
          </cell>
          <cell r="C1325">
            <v>68</v>
          </cell>
          <cell r="D1325" t="str">
            <v>NRCC PACS-1 </v>
          </cell>
          <cell r="E1325" t="str">
            <v>SEDIMENT (Marine)</v>
          </cell>
          <cell r="F1325">
            <v>46.1</v>
          </cell>
          <cell r="G1325">
            <v>42.1</v>
          </cell>
          <cell r="H1325">
            <v>44.1</v>
          </cell>
          <cell r="I1325">
            <v>2</v>
          </cell>
        </row>
        <row r="1326">
          <cell r="A1326" t="str">
            <v>68Pb</v>
          </cell>
          <cell r="B1326" t="str">
            <v>Pb</v>
          </cell>
          <cell r="C1326">
            <v>68</v>
          </cell>
          <cell r="D1326" t="str">
            <v>NRCC PACS-1 </v>
          </cell>
          <cell r="E1326" t="str">
            <v>SEDIMENT (Marine)</v>
          </cell>
          <cell r="F1326">
            <v>424</v>
          </cell>
          <cell r="G1326">
            <v>384</v>
          </cell>
          <cell r="H1326">
            <v>404</v>
          </cell>
          <cell r="I1326">
            <v>20</v>
          </cell>
        </row>
        <row r="1327">
          <cell r="A1327" t="str">
            <v>68Sb</v>
          </cell>
          <cell r="B1327" t="str">
            <v>Sb</v>
          </cell>
          <cell r="C1327">
            <v>68</v>
          </cell>
          <cell r="D1327" t="str">
            <v>NRCC PACS-1 </v>
          </cell>
          <cell r="E1327" t="str">
            <v>SEDIMENT (Marine)</v>
          </cell>
          <cell r="F1327">
            <v>185</v>
          </cell>
          <cell r="G1327">
            <v>157</v>
          </cell>
          <cell r="H1327">
            <v>171</v>
          </cell>
          <cell r="I1327">
            <v>14</v>
          </cell>
        </row>
        <row r="1328">
          <cell r="A1328" t="str">
            <v>68Si</v>
          </cell>
          <cell r="B1328" t="str">
            <v>Si</v>
          </cell>
          <cell r="C1328">
            <v>68</v>
          </cell>
          <cell r="D1328" t="str">
            <v>NRCC PACS-1 </v>
          </cell>
          <cell r="E1328" t="str">
            <v>SEDIMENT (Marine)</v>
          </cell>
          <cell r="F1328">
            <v>263000</v>
          </cell>
          <cell r="G1328">
            <v>257000</v>
          </cell>
          <cell r="H1328" t="str">
            <v>260000</v>
          </cell>
          <cell r="I1328">
            <v>3000</v>
          </cell>
        </row>
        <row r="1329">
          <cell r="A1329" t="str">
            <v>68Se</v>
          </cell>
          <cell r="B1329" t="str">
            <v>Se</v>
          </cell>
          <cell r="C1329">
            <v>68</v>
          </cell>
          <cell r="D1329" t="str">
            <v>NRCC PACS-1 </v>
          </cell>
          <cell r="E1329" t="str">
            <v>SEDIMENT (Marine)</v>
          </cell>
          <cell r="F1329">
            <v>1.2000000000000002</v>
          </cell>
          <cell r="G1329">
            <v>0.9800000000000001</v>
          </cell>
          <cell r="H1329">
            <v>1.09</v>
          </cell>
          <cell r="I1329">
            <v>0.11</v>
          </cell>
        </row>
        <row r="1330">
          <cell r="A1330" t="str">
            <v>68Sn</v>
          </cell>
          <cell r="B1330" t="str">
            <v>Sn</v>
          </cell>
          <cell r="C1330">
            <v>68</v>
          </cell>
          <cell r="D1330" t="str">
            <v>NRCC PACS-1 </v>
          </cell>
          <cell r="E1330" t="str">
            <v>SEDIMENT (Marine)</v>
          </cell>
          <cell r="F1330">
            <v>44.2</v>
          </cell>
          <cell r="G1330">
            <v>38</v>
          </cell>
          <cell r="H1330">
            <v>41.1</v>
          </cell>
          <cell r="I1330">
            <v>3.1</v>
          </cell>
        </row>
        <row r="1331">
          <cell r="A1331" t="str">
            <v>68Sr</v>
          </cell>
          <cell r="B1331" t="str">
            <v>Sr</v>
          </cell>
          <cell r="C1331">
            <v>68</v>
          </cell>
          <cell r="D1331" t="str">
            <v>NRCC PACS-1 </v>
          </cell>
          <cell r="E1331" t="str">
            <v>SEDIMENT (Marine)</v>
          </cell>
          <cell r="F1331">
            <v>288</v>
          </cell>
          <cell r="G1331">
            <v>266</v>
          </cell>
          <cell r="H1331" t="str">
            <v>277</v>
          </cell>
          <cell r="I1331">
            <v>11</v>
          </cell>
        </row>
        <row r="1332">
          <cell r="A1332" t="str">
            <v>68Ti</v>
          </cell>
          <cell r="B1332" t="str">
            <v>Ti</v>
          </cell>
          <cell r="C1332">
            <v>68</v>
          </cell>
          <cell r="D1332" t="str">
            <v>NRCC PACS-1 </v>
          </cell>
          <cell r="E1332" t="str">
            <v>SEDIMENT (Marine)</v>
          </cell>
          <cell r="F1332">
            <v>4290</v>
          </cell>
          <cell r="G1332">
            <v>4150</v>
          </cell>
          <cell r="H1332" t="str">
            <v>4220</v>
          </cell>
          <cell r="I1332">
            <v>70</v>
          </cell>
        </row>
        <row r="1333">
          <cell r="A1333" t="str">
            <v>68V</v>
          </cell>
          <cell r="B1333" t="str">
            <v>V</v>
          </cell>
          <cell r="C1333">
            <v>68</v>
          </cell>
          <cell r="D1333" t="str">
            <v>NRCC PACS-1 </v>
          </cell>
          <cell r="E1333" t="str">
            <v>SEDIMENT (Marine)</v>
          </cell>
          <cell r="F1333">
            <v>132</v>
          </cell>
          <cell r="G1333">
            <v>122</v>
          </cell>
          <cell r="H1333" t="str">
            <v>127</v>
          </cell>
          <cell r="I1333">
            <v>5</v>
          </cell>
        </row>
        <row r="1334">
          <cell r="A1334" t="str">
            <v>68Zn</v>
          </cell>
          <cell r="B1334" t="str">
            <v>Zn</v>
          </cell>
          <cell r="C1334">
            <v>68</v>
          </cell>
          <cell r="D1334" t="str">
            <v>NRCC PACS-1 </v>
          </cell>
          <cell r="E1334" t="str">
            <v>SEDIMENT (Marine)</v>
          </cell>
          <cell r="F1334">
            <v>846</v>
          </cell>
          <cell r="G1334">
            <v>802</v>
          </cell>
          <cell r="H1334">
            <v>824</v>
          </cell>
          <cell r="I1334">
            <v>22</v>
          </cell>
        </row>
        <row r="1335">
          <cell r="A1335" t="str">
            <v>69Ag</v>
          </cell>
          <cell r="B1335" t="str">
            <v>Ag</v>
          </cell>
          <cell r="C1335">
            <v>69</v>
          </cell>
          <cell r="D1335" t="str">
            <v>NRCC SLRS-1</v>
          </cell>
          <cell r="E1335" t="str">
            <v>WATER (Riverine)</v>
          </cell>
          <cell r="F1335" t="str">
            <v>NC</v>
          </cell>
          <cell r="G1335" t="str">
            <v>NC</v>
          </cell>
        </row>
        <row r="1336">
          <cell r="A1336" t="str">
            <v>69Al</v>
          </cell>
          <cell r="B1336" t="str">
            <v>Al</v>
          </cell>
          <cell r="C1336">
            <v>69</v>
          </cell>
          <cell r="D1336" t="str">
            <v>NRCC SLRS-1</v>
          </cell>
          <cell r="E1336" t="str">
            <v>WATER (Riverine)</v>
          </cell>
          <cell r="F1336">
            <v>24.7</v>
          </cell>
          <cell r="G1336">
            <v>22.3</v>
          </cell>
          <cell r="H1336">
            <v>23.5</v>
          </cell>
          <cell r="I1336">
            <v>1.2</v>
          </cell>
        </row>
        <row r="1337">
          <cell r="A1337" t="str">
            <v>69As</v>
          </cell>
          <cell r="B1337" t="str">
            <v>As</v>
          </cell>
          <cell r="C1337">
            <v>69</v>
          </cell>
          <cell r="D1337" t="str">
            <v>NRCC SLRS-1</v>
          </cell>
          <cell r="E1337" t="str">
            <v>WATER (Riverine)</v>
          </cell>
          <cell r="F1337">
            <v>0.63</v>
          </cell>
          <cell r="G1337">
            <v>0.47000000000000003</v>
          </cell>
          <cell r="H1337">
            <v>0.55</v>
          </cell>
          <cell r="I1337">
            <v>0.08</v>
          </cell>
        </row>
        <row r="1338">
          <cell r="A1338" t="str">
            <v>69B</v>
          </cell>
          <cell r="B1338" t="str">
            <v>B</v>
          </cell>
          <cell r="C1338">
            <v>69</v>
          </cell>
          <cell r="D1338" t="str">
            <v>NRCC SLRS-1</v>
          </cell>
          <cell r="E1338" t="str">
            <v>WATER (Riverine)</v>
          </cell>
          <cell r="F1338" t="str">
            <v>NC</v>
          </cell>
          <cell r="G1338" t="str">
            <v>NC</v>
          </cell>
        </row>
        <row r="1339">
          <cell r="A1339" t="str">
            <v>69Ba</v>
          </cell>
          <cell r="B1339" t="str">
            <v>Ba</v>
          </cell>
          <cell r="C1339">
            <v>69</v>
          </cell>
          <cell r="D1339" t="str">
            <v>NRCC SLRS-1</v>
          </cell>
          <cell r="E1339" t="str">
            <v>WATER (Riverine)</v>
          </cell>
          <cell r="F1339">
            <v>23.9</v>
          </cell>
          <cell r="G1339">
            <v>20.5</v>
          </cell>
          <cell r="H1339" t="str">
            <v>22.2</v>
          </cell>
          <cell r="I1339">
            <v>1.7</v>
          </cell>
        </row>
        <row r="1340">
          <cell r="A1340" t="str">
            <v>69Be</v>
          </cell>
          <cell r="B1340" t="str">
            <v>Be</v>
          </cell>
          <cell r="C1340">
            <v>69</v>
          </cell>
          <cell r="D1340" t="str">
            <v>NRCC SLRS-1</v>
          </cell>
          <cell r="E1340" t="str">
            <v>WATER (Riverine)</v>
          </cell>
          <cell r="F1340" t="str">
            <v>NC</v>
          </cell>
          <cell r="G1340" t="str">
            <v>NC</v>
          </cell>
        </row>
        <row r="1341">
          <cell r="A1341" t="str">
            <v>69Ca</v>
          </cell>
          <cell r="B1341" t="str">
            <v>Ca</v>
          </cell>
          <cell r="C1341">
            <v>69</v>
          </cell>
          <cell r="D1341" t="str">
            <v>NRCC SLRS-1</v>
          </cell>
          <cell r="E1341" t="str">
            <v>WATER (Riverine)</v>
          </cell>
          <cell r="F1341">
            <v>26000</v>
          </cell>
          <cell r="G1341">
            <v>24200</v>
          </cell>
          <cell r="H1341">
            <v>25100</v>
          </cell>
          <cell r="I1341">
            <v>900</v>
          </cell>
        </row>
        <row r="1342">
          <cell r="A1342" t="str">
            <v>69Cd</v>
          </cell>
          <cell r="B1342" t="str">
            <v>Cd</v>
          </cell>
          <cell r="C1342">
            <v>69</v>
          </cell>
          <cell r="D1342" t="str">
            <v>NRCC SLRS-1</v>
          </cell>
          <cell r="E1342" t="str">
            <v>WATER (Riverine)</v>
          </cell>
          <cell r="F1342">
            <v>0.017</v>
          </cell>
          <cell r="G1342">
            <v>0.013</v>
          </cell>
          <cell r="H1342">
            <v>0.015</v>
          </cell>
          <cell r="I1342">
            <v>0.002</v>
          </cell>
        </row>
        <row r="1343">
          <cell r="A1343" t="str">
            <v>69Co</v>
          </cell>
          <cell r="B1343" t="str">
            <v>Co</v>
          </cell>
          <cell r="C1343">
            <v>69</v>
          </cell>
          <cell r="D1343" t="str">
            <v>NRCC SLRS-1</v>
          </cell>
          <cell r="E1343" t="str">
            <v>WATER (Riverine)</v>
          </cell>
          <cell r="F1343">
            <v>0.053</v>
          </cell>
          <cell r="G1343">
            <v>0.032999999999999995</v>
          </cell>
          <cell r="H1343" t="str">
            <v>0.043</v>
          </cell>
          <cell r="I1343">
            <v>0.01</v>
          </cell>
        </row>
        <row r="1344">
          <cell r="A1344" t="str">
            <v>69Cr</v>
          </cell>
          <cell r="B1344" t="str">
            <v>Cr</v>
          </cell>
          <cell r="C1344">
            <v>69</v>
          </cell>
          <cell r="D1344" t="str">
            <v>NRCC SLRS-1</v>
          </cell>
          <cell r="E1344" t="str">
            <v>WATER (Riverine)</v>
          </cell>
          <cell r="F1344">
            <v>0.39999999999999997</v>
          </cell>
          <cell r="G1344">
            <v>0.32</v>
          </cell>
          <cell r="H1344" t="str">
            <v>0.36</v>
          </cell>
          <cell r="I1344">
            <v>0.04</v>
          </cell>
        </row>
        <row r="1345">
          <cell r="A1345" t="str">
            <v>69Cu</v>
          </cell>
          <cell r="B1345" t="str">
            <v>Cu</v>
          </cell>
          <cell r="C1345">
            <v>69</v>
          </cell>
          <cell r="D1345" t="str">
            <v>NRCC SLRS-1</v>
          </cell>
          <cell r="E1345" t="str">
            <v>WATER (Riverine)</v>
          </cell>
          <cell r="F1345">
            <v>3.61</v>
          </cell>
          <cell r="G1345">
            <v>3.5500000000000003</v>
          </cell>
          <cell r="H1345">
            <v>3.58</v>
          </cell>
          <cell r="I1345">
            <v>0.03</v>
          </cell>
        </row>
        <row r="1346">
          <cell r="A1346" t="str">
            <v>69Fe</v>
          </cell>
          <cell r="B1346" t="str">
            <v>Fe</v>
          </cell>
          <cell r="C1346">
            <v>69</v>
          </cell>
          <cell r="D1346" t="str">
            <v>NRCC SLRS-1</v>
          </cell>
          <cell r="E1346" t="str">
            <v>WATER (Riverine)</v>
          </cell>
          <cell r="F1346">
            <v>33.6</v>
          </cell>
          <cell r="G1346">
            <v>29.4</v>
          </cell>
          <cell r="H1346">
            <v>31.5</v>
          </cell>
          <cell r="I1346">
            <v>2.1</v>
          </cell>
        </row>
        <row r="1347">
          <cell r="A1347" t="str">
            <v>69Hg</v>
          </cell>
          <cell r="B1347" t="str">
            <v>Hg</v>
          </cell>
          <cell r="C1347">
            <v>69</v>
          </cell>
          <cell r="D1347" t="str">
            <v>NRCC SLRS-1</v>
          </cell>
          <cell r="E1347" t="str">
            <v>WATER (Riverine)</v>
          </cell>
          <cell r="F1347" t="str">
            <v>NC</v>
          </cell>
          <cell r="G1347" t="str">
            <v>NC</v>
          </cell>
        </row>
        <row r="1348">
          <cell r="A1348" t="str">
            <v>69K</v>
          </cell>
          <cell r="B1348" t="str">
            <v>K</v>
          </cell>
          <cell r="C1348">
            <v>69</v>
          </cell>
          <cell r="D1348" t="str">
            <v>NRCC SLRS-1</v>
          </cell>
          <cell r="E1348" t="str">
            <v>WATER (Riverine)</v>
          </cell>
          <cell r="F1348">
            <v>1500</v>
          </cell>
          <cell r="G1348">
            <v>1100</v>
          </cell>
          <cell r="H1348">
            <v>1300</v>
          </cell>
          <cell r="I1348">
            <v>200</v>
          </cell>
        </row>
        <row r="1349">
          <cell r="A1349" t="str">
            <v>69Mg</v>
          </cell>
          <cell r="B1349" t="str">
            <v>Mg</v>
          </cell>
          <cell r="C1349">
            <v>69</v>
          </cell>
          <cell r="D1349" t="str">
            <v>NRCC SLRS-1</v>
          </cell>
          <cell r="E1349" t="str">
            <v>WATER (Riverine)</v>
          </cell>
          <cell r="F1349">
            <v>6270</v>
          </cell>
          <cell r="G1349">
            <v>5710</v>
          </cell>
          <cell r="H1349">
            <v>5990</v>
          </cell>
          <cell r="I1349">
            <v>280</v>
          </cell>
        </row>
        <row r="1350">
          <cell r="A1350" t="str">
            <v>69Mn</v>
          </cell>
          <cell r="B1350" t="str">
            <v>Mn</v>
          </cell>
          <cell r="C1350">
            <v>69</v>
          </cell>
          <cell r="D1350" t="str">
            <v>NRCC SLRS-1</v>
          </cell>
          <cell r="E1350" t="str">
            <v>WATER (Riverine)</v>
          </cell>
          <cell r="F1350">
            <v>2</v>
          </cell>
          <cell r="G1350">
            <v>1.54</v>
          </cell>
          <cell r="H1350">
            <v>1.77</v>
          </cell>
          <cell r="I1350">
            <v>0.23</v>
          </cell>
        </row>
        <row r="1351">
          <cell r="A1351" t="str">
            <v>69Mo</v>
          </cell>
          <cell r="B1351" t="str">
            <v>Mo</v>
          </cell>
          <cell r="C1351">
            <v>69</v>
          </cell>
          <cell r="D1351" t="str">
            <v>NRCC SLRS-1</v>
          </cell>
          <cell r="E1351" t="str">
            <v>WATER (Riverine)</v>
          </cell>
          <cell r="F1351">
            <v>0.8200000000000001</v>
          </cell>
          <cell r="G1351">
            <v>0.74</v>
          </cell>
          <cell r="H1351">
            <v>0.78</v>
          </cell>
          <cell r="I1351">
            <v>0.04</v>
          </cell>
        </row>
        <row r="1352">
          <cell r="A1352" t="str">
            <v>69Na</v>
          </cell>
          <cell r="B1352" t="str">
            <v>Na</v>
          </cell>
          <cell r="C1352">
            <v>69</v>
          </cell>
          <cell r="D1352" t="str">
            <v>NRCC SLRS-1</v>
          </cell>
          <cell r="E1352" t="str">
            <v>WATER (Riverine)</v>
          </cell>
          <cell r="F1352">
            <v>11000</v>
          </cell>
          <cell r="G1352">
            <v>9800</v>
          </cell>
          <cell r="H1352">
            <v>10400</v>
          </cell>
          <cell r="I1352">
            <v>600</v>
          </cell>
        </row>
        <row r="1353">
          <cell r="A1353" t="str">
            <v>69Ni</v>
          </cell>
          <cell r="B1353" t="str">
            <v>Ni</v>
          </cell>
          <cell r="C1353">
            <v>69</v>
          </cell>
          <cell r="D1353" t="str">
            <v>NRCC SLRS-1</v>
          </cell>
          <cell r="E1353" t="str">
            <v>WATER (Riverine)</v>
          </cell>
          <cell r="F1353">
            <v>1.1300000000000001</v>
          </cell>
          <cell r="G1353">
            <v>1.01</v>
          </cell>
          <cell r="H1353">
            <v>1.07</v>
          </cell>
          <cell r="I1353">
            <v>0.06</v>
          </cell>
        </row>
        <row r="1354">
          <cell r="A1354" t="str">
            <v>69Pb</v>
          </cell>
          <cell r="B1354" t="str">
            <v>Pb</v>
          </cell>
          <cell r="C1354">
            <v>69</v>
          </cell>
          <cell r="D1354" t="str">
            <v>NRCC SLRS-1</v>
          </cell>
          <cell r="E1354" t="str">
            <v>WATER (Riverine)</v>
          </cell>
          <cell r="F1354">
            <v>0.11699999999999999</v>
          </cell>
          <cell r="G1354">
            <v>0.095</v>
          </cell>
          <cell r="H1354">
            <v>0.106</v>
          </cell>
          <cell r="I1354">
            <v>0.011</v>
          </cell>
        </row>
        <row r="1355">
          <cell r="A1355" t="str">
            <v>69Sb</v>
          </cell>
          <cell r="B1355" t="str">
            <v>Sb</v>
          </cell>
          <cell r="C1355">
            <v>69</v>
          </cell>
          <cell r="D1355" t="str">
            <v>NRCC SLRS-1</v>
          </cell>
          <cell r="E1355" t="str">
            <v>WATER (Riverine)</v>
          </cell>
          <cell r="F1355">
            <v>0.68</v>
          </cell>
          <cell r="G1355">
            <v>0.58</v>
          </cell>
          <cell r="H1355">
            <v>0.63</v>
          </cell>
          <cell r="I1355">
            <v>0.05</v>
          </cell>
        </row>
        <row r="1356">
          <cell r="A1356" t="str">
            <v>69Se</v>
          </cell>
          <cell r="B1356" t="str">
            <v>Se</v>
          </cell>
          <cell r="C1356">
            <v>69</v>
          </cell>
          <cell r="D1356" t="str">
            <v>NRCC SLRS-1</v>
          </cell>
          <cell r="E1356" t="str">
            <v>WATER (Riverine)</v>
          </cell>
          <cell r="F1356" t="str">
            <v>NC</v>
          </cell>
          <cell r="G1356" t="str">
            <v>NC</v>
          </cell>
        </row>
        <row r="1357">
          <cell r="A1357" t="str">
            <v>69Sn</v>
          </cell>
          <cell r="B1357" t="str">
            <v>Sn</v>
          </cell>
          <cell r="C1357">
            <v>69</v>
          </cell>
          <cell r="D1357" t="str">
            <v>NRCC SLRS-1</v>
          </cell>
          <cell r="E1357" t="str">
            <v>WATER (Riverine)</v>
          </cell>
          <cell r="F1357" t="str">
            <v>NC</v>
          </cell>
          <cell r="G1357" t="str">
            <v>NC</v>
          </cell>
        </row>
        <row r="1358">
          <cell r="A1358" t="str">
            <v>69Sr</v>
          </cell>
          <cell r="B1358" t="str">
            <v>Sr</v>
          </cell>
          <cell r="C1358">
            <v>69</v>
          </cell>
          <cell r="D1358" t="str">
            <v>NRCC SLRS-1</v>
          </cell>
          <cell r="E1358" t="str">
            <v>WATER (Riverine)</v>
          </cell>
          <cell r="F1358">
            <v>139</v>
          </cell>
          <cell r="G1358">
            <v>133</v>
          </cell>
          <cell r="H1358" t="str">
            <v>136</v>
          </cell>
          <cell r="I1358">
            <v>3</v>
          </cell>
        </row>
        <row r="1359">
          <cell r="A1359" t="str">
            <v>69U</v>
          </cell>
          <cell r="B1359" t="str">
            <v>U</v>
          </cell>
          <cell r="C1359">
            <v>69</v>
          </cell>
          <cell r="D1359" t="str">
            <v>NRCC SLRS-1</v>
          </cell>
          <cell r="E1359" t="str">
            <v>WATER (Riverine)</v>
          </cell>
          <cell r="F1359">
            <v>0.31000000000000005</v>
          </cell>
          <cell r="G1359">
            <v>0.25</v>
          </cell>
          <cell r="H1359" t="str">
            <v>0.28</v>
          </cell>
          <cell r="I1359">
            <v>0.03</v>
          </cell>
        </row>
        <row r="1360">
          <cell r="A1360" t="str">
            <v>69V</v>
          </cell>
          <cell r="B1360" t="str">
            <v>V</v>
          </cell>
          <cell r="C1360">
            <v>69</v>
          </cell>
          <cell r="D1360" t="str">
            <v>NRCC SLRS-1</v>
          </cell>
          <cell r="E1360" t="str">
            <v>WATER (Riverine)</v>
          </cell>
          <cell r="F1360">
            <v>0.75</v>
          </cell>
          <cell r="G1360">
            <v>0.5700000000000001</v>
          </cell>
          <cell r="H1360" t="str">
            <v>0.66</v>
          </cell>
          <cell r="I1360">
            <v>0.09</v>
          </cell>
        </row>
        <row r="1361">
          <cell r="A1361" t="str">
            <v>69Zn</v>
          </cell>
          <cell r="B1361" t="str">
            <v>Zn</v>
          </cell>
          <cell r="C1361">
            <v>69</v>
          </cell>
          <cell r="D1361" t="str">
            <v>NRCC SLRS-1</v>
          </cell>
          <cell r="E1361" t="str">
            <v>WATER (Riverine)</v>
          </cell>
          <cell r="F1361">
            <v>1.54</v>
          </cell>
          <cell r="G1361">
            <v>1.1400000000000001</v>
          </cell>
          <cell r="H1361">
            <v>1.34</v>
          </cell>
          <cell r="I1361">
            <v>0.2</v>
          </cell>
        </row>
        <row r="1362">
          <cell r="A1362" t="str">
            <v>70Ag</v>
          </cell>
          <cell r="B1362" t="str">
            <v>Ag</v>
          </cell>
          <cell r="C1362">
            <v>70</v>
          </cell>
          <cell r="D1362" t="str">
            <v>NRCC TORT-1 </v>
          </cell>
          <cell r="E1362" t="str">
            <v>LOBSTER Tissue (Hepato.)</v>
          </cell>
          <cell r="F1362" t="str">
            <v>NC</v>
          </cell>
          <cell r="G1362" t="str">
            <v>NC</v>
          </cell>
        </row>
        <row r="1363">
          <cell r="A1363" t="str">
            <v>70Al</v>
          </cell>
          <cell r="B1363" t="str">
            <v>Al</v>
          </cell>
          <cell r="C1363">
            <v>70</v>
          </cell>
          <cell r="D1363" t="str">
            <v>NRCC TORT-1 </v>
          </cell>
          <cell r="E1363" t="str">
            <v>LOBSTER Tissue (Hepato.)</v>
          </cell>
          <cell r="F1363" t="str">
            <v>NC</v>
          </cell>
          <cell r="G1363" t="str">
            <v>NC</v>
          </cell>
        </row>
        <row r="1364">
          <cell r="A1364" t="str">
            <v>70As</v>
          </cell>
          <cell r="B1364" t="str">
            <v>As</v>
          </cell>
          <cell r="C1364">
            <v>70</v>
          </cell>
          <cell r="D1364" t="str">
            <v>NRCC TORT-1 </v>
          </cell>
          <cell r="E1364" t="str">
            <v>LOBSTER Tissue (Hepato.)</v>
          </cell>
          <cell r="F1364">
            <v>26.8</v>
          </cell>
          <cell r="G1364">
            <v>22.400000000000002</v>
          </cell>
          <cell r="H1364">
            <v>24.6</v>
          </cell>
          <cell r="I1364">
            <v>2.2</v>
          </cell>
        </row>
        <row r="1365">
          <cell r="A1365" t="str">
            <v>70B</v>
          </cell>
          <cell r="B1365" t="str">
            <v>B</v>
          </cell>
          <cell r="C1365">
            <v>70</v>
          </cell>
          <cell r="D1365" t="str">
            <v>NRCC TORT-1 </v>
          </cell>
          <cell r="E1365" t="str">
            <v>LOBSTER Tissue (Hepato.)</v>
          </cell>
          <cell r="F1365" t="str">
            <v>NC</v>
          </cell>
          <cell r="G1365" t="str">
            <v>NC</v>
          </cell>
        </row>
        <row r="1366">
          <cell r="A1366" t="str">
            <v>70Be</v>
          </cell>
          <cell r="B1366" t="str">
            <v>Be</v>
          </cell>
          <cell r="C1366">
            <v>70</v>
          </cell>
          <cell r="D1366" t="str">
            <v>NRCC TORT-1 </v>
          </cell>
          <cell r="E1366" t="str">
            <v>LOBSTER Tissue (Hepato.)</v>
          </cell>
          <cell r="F1366" t="str">
            <v>NC</v>
          </cell>
          <cell r="G1366" t="str">
            <v>NC</v>
          </cell>
        </row>
        <row r="1367">
          <cell r="A1367" t="str">
            <v>70Ca</v>
          </cell>
          <cell r="B1367" t="str">
            <v>Ca</v>
          </cell>
          <cell r="C1367">
            <v>70</v>
          </cell>
          <cell r="D1367" t="str">
            <v>NRCC TORT-1 </v>
          </cell>
          <cell r="E1367" t="str">
            <v>LOBSTER Tissue (Hepato.)</v>
          </cell>
          <cell r="F1367">
            <v>9530</v>
          </cell>
          <cell r="G1367">
            <v>8370</v>
          </cell>
          <cell r="H1367" t="str">
            <v>8950</v>
          </cell>
          <cell r="I1367">
            <v>580</v>
          </cell>
        </row>
        <row r="1368">
          <cell r="A1368" t="str">
            <v>70Cd</v>
          </cell>
          <cell r="B1368" t="str">
            <v>Cd</v>
          </cell>
          <cell r="C1368">
            <v>70</v>
          </cell>
          <cell r="D1368" t="str">
            <v>NRCC TORT-1 </v>
          </cell>
          <cell r="E1368" t="str">
            <v>LOBSTER Tissue (Hepato.)</v>
          </cell>
          <cell r="F1368">
            <v>28.400000000000002</v>
          </cell>
          <cell r="G1368">
            <v>24.2</v>
          </cell>
          <cell r="H1368">
            <v>26.3</v>
          </cell>
          <cell r="I1368">
            <v>2.1</v>
          </cell>
        </row>
        <row r="1369">
          <cell r="A1369" t="str">
            <v>70Cl</v>
          </cell>
          <cell r="B1369" t="str">
            <v>Cl</v>
          </cell>
          <cell r="C1369">
            <v>70</v>
          </cell>
          <cell r="D1369" t="str">
            <v>NRCC TORT-1 </v>
          </cell>
          <cell r="E1369" t="str">
            <v>LOBSTER Tissue (Hepato.)</v>
          </cell>
          <cell r="F1369">
            <v>56800</v>
          </cell>
          <cell r="G1369">
            <v>54800</v>
          </cell>
          <cell r="H1369" t="str">
            <v>55800</v>
          </cell>
          <cell r="I1369">
            <v>1000</v>
          </cell>
        </row>
        <row r="1370">
          <cell r="A1370" t="str">
            <v>70Co</v>
          </cell>
          <cell r="B1370" t="str">
            <v>Co</v>
          </cell>
          <cell r="C1370">
            <v>70</v>
          </cell>
          <cell r="D1370" t="str">
            <v>NRCC TORT-1 </v>
          </cell>
          <cell r="E1370" t="str">
            <v>LOBSTER Tissue (Hepato.)</v>
          </cell>
          <cell r="F1370">
            <v>0.47</v>
          </cell>
          <cell r="G1370">
            <v>0.37</v>
          </cell>
          <cell r="H1370" t="str">
            <v>0.42</v>
          </cell>
          <cell r="I1370">
            <v>0.05</v>
          </cell>
        </row>
        <row r="1371">
          <cell r="A1371" t="str">
            <v>70Cr</v>
          </cell>
          <cell r="B1371" t="str">
            <v>Cr</v>
          </cell>
          <cell r="C1371">
            <v>70</v>
          </cell>
          <cell r="D1371" t="str">
            <v>NRCC TORT-1 </v>
          </cell>
          <cell r="E1371" t="str">
            <v>LOBSTER Tissue (Hepato.)</v>
          </cell>
          <cell r="F1371">
            <v>3</v>
          </cell>
          <cell r="G1371">
            <v>1.7999999999999998</v>
          </cell>
          <cell r="H1371">
            <v>2.4</v>
          </cell>
          <cell r="I1371">
            <v>0.6</v>
          </cell>
        </row>
        <row r="1372">
          <cell r="A1372" t="str">
            <v>70Cu</v>
          </cell>
          <cell r="B1372" t="str">
            <v>Cu</v>
          </cell>
          <cell r="C1372">
            <v>70</v>
          </cell>
          <cell r="D1372" t="str">
            <v>NRCC TORT-1 </v>
          </cell>
          <cell r="E1372" t="str">
            <v>LOBSTER Tissue (Hepato.)</v>
          </cell>
          <cell r="F1372">
            <v>461</v>
          </cell>
          <cell r="G1372">
            <v>417</v>
          </cell>
          <cell r="H1372">
            <v>439</v>
          </cell>
          <cell r="I1372">
            <v>22</v>
          </cell>
        </row>
        <row r="1373">
          <cell r="A1373" t="str">
            <v>70Fe</v>
          </cell>
          <cell r="B1373" t="str">
            <v>Fe</v>
          </cell>
          <cell r="C1373">
            <v>70</v>
          </cell>
          <cell r="D1373" t="str">
            <v>NRCC TORT-1 </v>
          </cell>
          <cell r="E1373" t="str">
            <v>LOBSTER Tissue (Hepato.)</v>
          </cell>
          <cell r="F1373">
            <v>197</v>
          </cell>
          <cell r="G1373">
            <v>175</v>
          </cell>
          <cell r="H1373">
            <v>186</v>
          </cell>
          <cell r="I1373">
            <v>11</v>
          </cell>
        </row>
        <row r="1374">
          <cell r="A1374" t="str">
            <v>70Hg</v>
          </cell>
          <cell r="B1374" t="str">
            <v>Hg</v>
          </cell>
          <cell r="C1374">
            <v>70</v>
          </cell>
          <cell r="D1374" t="str">
            <v>NRCC TORT-1 </v>
          </cell>
          <cell r="E1374" t="str">
            <v>LOBSTER Tissue (Hepato.)</v>
          </cell>
          <cell r="F1374">
            <v>0.39</v>
          </cell>
          <cell r="G1374">
            <v>0.27</v>
          </cell>
          <cell r="H1374">
            <v>0.33</v>
          </cell>
          <cell r="I1374">
            <v>0.06</v>
          </cell>
        </row>
        <row r="1375">
          <cell r="A1375" t="str">
            <v>70K</v>
          </cell>
          <cell r="B1375" t="str">
            <v>K</v>
          </cell>
          <cell r="C1375">
            <v>70</v>
          </cell>
          <cell r="D1375" t="str">
            <v>NRCC TORT-1 </v>
          </cell>
          <cell r="E1375" t="str">
            <v>LOBSTER Tissue (Hepato.)</v>
          </cell>
          <cell r="F1375">
            <v>10810</v>
          </cell>
          <cell r="G1375">
            <v>10010</v>
          </cell>
          <cell r="H1375">
            <v>10410</v>
          </cell>
          <cell r="I1375">
            <v>400</v>
          </cell>
        </row>
        <row r="1376">
          <cell r="A1376" t="str">
            <v>70Mg</v>
          </cell>
          <cell r="B1376" t="str">
            <v>Mg</v>
          </cell>
          <cell r="C1376">
            <v>70</v>
          </cell>
          <cell r="D1376" t="str">
            <v>NRCC TORT-1 </v>
          </cell>
          <cell r="E1376" t="str">
            <v>LOBSTER Tissue (Hepato.)</v>
          </cell>
          <cell r="F1376">
            <v>2800</v>
          </cell>
          <cell r="G1376">
            <v>2300</v>
          </cell>
          <cell r="H1376">
            <v>2550</v>
          </cell>
          <cell r="I1376">
            <v>250</v>
          </cell>
        </row>
        <row r="1377">
          <cell r="A1377" t="str">
            <v>70Mn</v>
          </cell>
          <cell r="B1377" t="str">
            <v>Mn</v>
          </cell>
          <cell r="C1377">
            <v>70</v>
          </cell>
          <cell r="D1377" t="str">
            <v>NRCC TORT-1 </v>
          </cell>
          <cell r="E1377" t="str">
            <v>LOBSTER Tissue (Hepato.)</v>
          </cell>
          <cell r="F1377">
            <v>24.4</v>
          </cell>
          <cell r="G1377">
            <v>22.4</v>
          </cell>
          <cell r="H1377">
            <v>23.4</v>
          </cell>
          <cell r="I1377">
            <v>1</v>
          </cell>
        </row>
        <row r="1378">
          <cell r="A1378" t="str">
            <v>70Mo</v>
          </cell>
          <cell r="B1378" t="str">
            <v>Mo</v>
          </cell>
          <cell r="C1378">
            <v>70</v>
          </cell>
          <cell r="D1378" t="str">
            <v>NRCC TORT-1 </v>
          </cell>
          <cell r="E1378" t="str">
            <v>LOBSTER Tissue (Hepato.)</v>
          </cell>
          <cell r="F1378">
            <v>1.8</v>
          </cell>
          <cell r="G1378">
            <v>1.2</v>
          </cell>
          <cell r="H1378">
            <v>1.5</v>
          </cell>
          <cell r="I1378">
            <v>0.3</v>
          </cell>
        </row>
        <row r="1379">
          <cell r="A1379" t="str">
            <v>70Na</v>
          </cell>
          <cell r="B1379" t="str">
            <v>Na</v>
          </cell>
          <cell r="C1379">
            <v>70</v>
          </cell>
          <cell r="D1379" t="str">
            <v>NRCC TORT-1 </v>
          </cell>
          <cell r="E1379" t="str">
            <v>LOBSTER Tissue (Hepato.)</v>
          </cell>
          <cell r="F1379">
            <v>38700</v>
          </cell>
          <cell r="G1379">
            <v>34700</v>
          </cell>
          <cell r="H1379">
            <v>36700</v>
          </cell>
          <cell r="I1379">
            <v>2000</v>
          </cell>
        </row>
        <row r="1380">
          <cell r="A1380" t="str">
            <v>70Ni</v>
          </cell>
          <cell r="B1380" t="str">
            <v>Ni</v>
          </cell>
          <cell r="C1380">
            <v>70</v>
          </cell>
          <cell r="D1380" t="str">
            <v>NRCC TORT-1 </v>
          </cell>
          <cell r="E1380" t="str">
            <v>LOBSTER Tissue (Hepato.)</v>
          </cell>
          <cell r="F1380">
            <v>2.5999999999999996</v>
          </cell>
          <cell r="G1380">
            <v>1.9999999999999998</v>
          </cell>
          <cell r="H1380">
            <v>2.3</v>
          </cell>
          <cell r="I1380">
            <v>0.3</v>
          </cell>
        </row>
        <row r="1381">
          <cell r="A1381" t="str">
            <v>70P</v>
          </cell>
          <cell r="B1381" t="str">
            <v>P</v>
          </cell>
          <cell r="C1381">
            <v>70</v>
          </cell>
          <cell r="D1381" t="str">
            <v>NRCC TORT-1 </v>
          </cell>
          <cell r="E1381" t="str">
            <v>LOBSTER Tissue (Hepato.)</v>
          </cell>
          <cell r="F1381">
            <v>9000</v>
          </cell>
          <cell r="G1381">
            <v>8580</v>
          </cell>
          <cell r="H1381" t="str">
            <v>8790</v>
          </cell>
          <cell r="I1381">
            <v>210</v>
          </cell>
        </row>
        <row r="1382">
          <cell r="A1382" t="str">
            <v>70Pb</v>
          </cell>
          <cell r="B1382" t="str">
            <v>Pb</v>
          </cell>
          <cell r="C1382">
            <v>70</v>
          </cell>
          <cell r="D1382" t="str">
            <v>NRCC TORT-1 </v>
          </cell>
          <cell r="E1382" t="str">
            <v>LOBSTER Tissue (Hepato.)</v>
          </cell>
          <cell r="F1382">
            <v>12.4</v>
          </cell>
          <cell r="G1382">
            <v>8.4</v>
          </cell>
          <cell r="H1382">
            <v>10.4</v>
          </cell>
          <cell r="I1382">
            <v>2</v>
          </cell>
        </row>
        <row r="1383">
          <cell r="A1383" t="str">
            <v>70S</v>
          </cell>
          <cell r="B1383" t="str">
            <v>S</v>
          </cell>
          <cell r="C1383">
            <v>70</v>
          </cell>
          <cell r="D1383" t="str">
            <v>NRCC TORT-1 </v>
          </cell>
          <cell r="E1383" t="str">
            <v>LOBSTER Tissue (Hepato.)</v>
          </cell>
          <cell r="F1383">
            <v>13200</v>
          </cell>
          <cell r="G1383">
            <v>11200</v>
          </cell>
          <cell r="H1383" t="str">
            <v>12200</v>
          </cell>
          <cell r="I1383">
            <v>1000</v>
          </cell>
        </row>
        <row r="1384">
          <cell r="A1384" t="str">
            <v>70Sb</v>
          </cell>
          <cell r="B1384" t="str">
            <v>Sb</v>
          </cell>
          <cell r="C1384">
            <v>70</v>
          </cell>
          <cell r="D1384" t="str">
            <v>NRCC TORT-1 </v>
          </cell>
          <cell r="E1384" t="str">
            <v>LOBSTER Tissue (Hepato.)</v>
          </cell>
          <cell r="F1384" t="str">
            <v>NC</v>
          </cell>
          <cell r="G1384" t="str">
            <v>NC</v>
          </cell>
        </row>
        <row r="1385">
          <cell r="A1385" t="str">
            <v>70Se</v>
          </cell>
          <cell r="B1385" t="str">
            <v>Se</v>
          </cell>
          <cell r="C1385">
            <v>70</v>
          </cell>
          <cell r="D1385" t="str">
            <v>NRCC TORT-1 </v>
          </cell>
          <cell r="E1385" t="str">
            <v>LOBSTER Tissue (Hepato.)</v>
          </cell>
          <cell r="F1385">
            <v>7.35</v>
          </cell>
          <cell r="G1385">
            <v>6.41</v>
          </cell>
          <cell r="H1385">
            <v>6.88</v>
          </cell>
          <cell r="I1385">
            <v>0.47</v>
          </cell>
        </row>
        <row r="1386">
          <cell r="A1386" t="str">
            <v>70Sn</v>
          </cell>
          <cell r="B1386" t="str">
            <v>Sn</v>
          </cell>
          <cell r="C1386">
            <v>70</v>
          </cell>
          <cell r="D1386" t="str">
            <v>NRCC TORT-1 </v>
          </cell>
          <cell r="E1386" t="str">
            <v>LOBSTER Tissue (Hepato.)</v>
          </cell>
          <cell r="F1386">
            <v>0.15000000000000002</v>
          </cell>
          <cell r="G1386">
            <v>0.128</v>
          </cell>
          <cell r="H1386">
            <v>0.139</v>
          </cell>
          <cell r="I1386">
            <v>0.011</v>
          </cell>
        </row>
        <row r="1387">
          <cell r="A1387" t="str">
            <v>70Sr</v>
          </cell>
          <cell r="B1387" t="str">
            <v>Sr</v>
          </cell>
          <cell r="C1387">
            <v>70</v>
          </cell>
          <cell r="D1387" t="str">
            <v>NRCC TORT-1 </v>
          </cell>
          <cell r="E1387" t="str">
            <v>LOBSTER Tissue (Hepato.)</v>
          </cell>
          <cell r="F1387">
            <v>118</v>
          </cell>
          <cell r="G1387">
            <v>108</v>
          </cell>
          <cell r="H1387" t="str">
            <v>113</v>
          </cell>
          <cell r="I1387">
            <v>5</v>
          </cell>
        </row>
        <row r="1388">
          <cell r="A1388" t="str">
            <v>70V</v>
          </cell>
          <cell r="B1388" t="str">
            <v>V</v>
          </cell>
          <cell r="C1388">
            <v>70</v>
          </cell>
          <cell r="D1388" t="str">
            <v>NRCC TORT-1 </v>
          </cell>
          <cell r="E1388" t="str">
            <v>LOBSTER Tissue (Hepato.)</v>
          </cell>
          <cell r="F1388">
            <v>1.7</v>
          </cell>
          <cell r="G1388">
            <v>1.0999999999999999</v>
          </cell>
          <cell r="H1388" t="str">
            <v>1.4</v>
          </cell>
          <cell r="I1388">
            <v>0.3</v>
          </cell>
        </row>
        <row r="1389">
          <cell r="A1389" t="str">
            <v>70Zn</v>
          </cell>
          <cell r="B1389" t="str">
            <v>Zn</v>
          </cell>
          <cell r="C1389">
            <v>70</v>
          </cell>
          <cell r="D1389" t="str">
            <v>NRCC TORT-1 </v>
          </cell>
          <cell r="E1389" t="str">
            <v>LOBSTER Tissue (Hepato.)</v>
          </cell>
          <cell r="F1389">
            <v>187</v>
          </cell>
          <cell r="G1389">
            <v>167</v>
          </cell>
          <cell r="H1389">
            <v>177</v>
          </cell>
          <cell r="I1389">
            <v>10</v>
          </cell>
        </row>
        <row r="1390">
          <cell r="A1390" t="str">
            <v>71Ag</v>
          </cell>
          <cell r="B1390" t="str">
            <v>Ag</v>
          </cell>
          <cell r="C1390">
            <v>71</v>
          </cell>
          <cell r="D1390" t="str">
            <v>NIST 2704</v>
          </cell>
          <cell r="E1390" t="str">
            <v>SEDIMENT (River)</v>
          </cell>
          <cell r="F1390" t="str">
            <v>NC</v>
          </cell>
          <cell r="G1390" t="str">
            <v>NC</v>
          </cell>
        </row>
        <row r="1391">
          <cell r="A1391" t="str">
            <v>71Al</v>
          </cell>
          <cell r="B1391" t="str">
            <v>Al</v>
          </cell>
          <cell r="C1391">
            <v>71</v>
          </cell>
          <cell r="D1391" t="str">
            <v>NIST 2704</v>
          </cell>
          <cell r="E1391" t="str">
            <v>SEDIMENT (River)</v>
          </cell>
          <cell r="F1391">
            <v>62700</v>
          </cell>
          <cell r="G1391">
            <v>59500</v>
          </cell>
          <cell r="H1391">
            <v>61100</v>
          </cell>
          <cell r="I1391">
            <v>1600</v>
          </cell>
        </row>
        <row r="1392">
          <cell r="A1392" t="str">
            <v>71As</v>
          </cell>
          <cell r="B1392" t="str">
            <v>As</v>
          </cell>
          <cell r="C1392">
            <v>71</v>
          </cell>
          <cell r="D1392" t="str">
            <v>NIST 2704</v>
          </cell>
          <cell r="E1392" t="str">
            <v>SEDIMENT (River)</v>
          </cell>
          <cell r="F1392">
            <v>24.2</v>
          </cell>
          <cell r="G1392">
            <v>22.599999999999998</v>
          </cell>
          <cell r="H1392">
            <v>23.4</v>
          </cell>
          <cell r="I1392">
            <v>0.8</v>
          </cell>
        </row>
        <row r="1393">
          <cell r="A1393" t="str">
            <v>71Ba</v>
          </cell>
          <cell r="B1393" t="str">
            <v>Ba</v>
          </cell>
          <cell r="C1393">
            <v>71</v>
          </cell>
          <cell r="D1393" t="str">
            <v>NIST 2704</v>
          </cell>
          <cell r="E1393" t="str">
            <v>SEDIMENT (River)</v>
          </cell>
          <cell r="F1393">
            <v>426</v>
          </cell>
          <cell r="G1393">
            <v>402</v>
          </cell>
          <cell r="H1393">
            <v>414</v>
          </cell>
          <cell r="I1393">
            <v>12</v>
          </cell>
        </row>
        <row r="1394">
          <cell r="A1394" t="str">
            <v>71C</v>
          </cell>
          <cell r="B1394" t="str">
            <v>C</v>
          </cell>
          <cell r="C1394">
            <v>71</v>
          </cell>
          <cell r="D1394" t="str">
            <v>NIST 2704</v>
          </cell>
          <cell r="E1394" t="str">
            <v>SEDIMENT (River)</v>
          </cell>
          <cell r="F1394">
            <v>33640</v>
          </cell>
          <cell r="G1394">
            <v>33320</v>
          </cell>
          <cell r="H1394">
            <v>33480</v>
          </cell>
          <cell r="I1394">
            <v>160</v>
          </cell>
        </row>
        <row r="1395">
          <cell r="A1395" t="str">
            <v>71Ca</v>
          </cell>
          <cell r="B1395" t="str">
            <v>Ca</v>
          </cell>
          <cell r="C1395">
            <v>71</v>
          </cell>
          <cell r="D1395" t="str">
            <v>NIST 2704</v>
          </cell>
          <cell r="E1395" t="str">
            <v>SEDIMENT (River)</v>
          </cell>
          <cell r="F1395">
            <v>26300</v>
          </cell>
          <cell r="G1395">
            <v>25700</v>
          </cell>
          <cell r="H1395">
            <v>26000</v>
          </cell>
          <cell r="I1395">
            <v>300</v>
          </cell>
        </row>
        <row r="1396">
          <cell r="A1396" t="str">
            <v>71Cd</v>
          </cell>
          <cell r="B1396" t="str">
            <v>Cd</v>
          </cell>
          <cell r="C1396">
            <v>71</v>
          </cell>
          <cell r="D1396" t="str">
            <v>NIST 2704</v>
          </cell>
          <cell r="E1396" t="str">
            <v>SEDIMENT (River)</v>
          </cell>
          <cell r="F1396">
            <v>3.6700000000000004</v>
          </cell>
          <cell r="G1396">
            <v>3.23</v>
          </cell>
          <cell r="H1396">
            <v>3.45</v>
          </cell>
          <cell r="I1396">
            <v>0.22</v>
          </cell>
        </row>
        <row r="1397">
          <cell r="A1397" t="str">
            <v>71Co</v>
          </cell>
          <cell r="B1397" t="str">
            <v>Co</v>
          </cell>
          <cell r="C1397">
            <v>71</v>
          </cell>
          <cell r="D1397" t="str">
            <v>NIST 2704</v>
          </cell>
          <cell r="E1397" t="str">
            <v>SEDIMENT (River)</v>
          </cell>
          <cell r="F1397">
            <v>14.6</v>
          </cell>
          <cell r="G1397">
            <v>13.4</v>
          </cell>
          <cell r="H1397">
            <v>14</v>
          </cell>
          <cell r="I1397">
            <v>0.6</v>
          </cell>
        </row>
        <row r="1398">
          <cell r="A1398" t="str">
            <v>71Cr</v>
          </cell>
          <cell r="B1398" t="str">
            <v>Cr</v>
          </cell>
          <cell r="C1398">
            <v>71</v>
          </cell>
          <cell r="D1398" t="str">
            <v>NIST 2704</v>
          </cell>
          <cell r="E1398" t="str">
            <v>SEDIMENT (River)</v>
          </cell>
          <cell r="F1398">
            <v>140</v>
          </cell>
          <cell r="G1398">
            <v>130</v>
          </cell>
          <cell r="H1398">
            <v>135</v>
          </cell>
          <cell r="I1398">
            <v>5</v>
          </cell>
        </row>
        <row r="1399">
          <cell r="A1399" t="str">
            <v>71Cu</v>
          </cell>
          <cell r="B1399" t="str">
            <v>Cu</v>
          </cell>
          <cell r="C1399">
            <v>71</v>
          </cell>
          <cell r="D1399" t="str">
            <v>NIST 2704</v>
          </cell>
          <cell r="E1399" t="str">
            <v>SEDIMENT (River)</v>
          </cell>
          <cell r="F1399">
            <v>103.6</v>
          </cell>
          <cell r="G1399">
            <v>93.6</v>
          </cell>
          <cell r="H1399">
            <v>98.6</v>
          </cell>
          <cell r="I1399">
            <v>5</v>
          </cell>
        </row>
        <row r="1400">
          <cell r="A1400" t="str">
            <v>71Fe</v>
          </cell>
          <cell r="B1400" t="str">
            <v>Fe</v>
          </cell>
          <cell r="C1400">
            <v>71</v>
          </cell>
          <cell r="D1400" t="str">
            <v>NIST 2704</v>
          </cell>
          <cell r="E1400" t="str">
            <v>SEDIMENT (River)</v>
          </cell>
          <cell r="F1400">
            <v>42100</v>
          </cell>
          <cell r="G1400">
            <v>40100</v>
          </cell>
          <cell r="H1400">
            <v>41100</v>
          </cell>
          <cell r="I1400">
            <v>1000</v>
          </cell>
        </row>
        <row r="1401">
          <cell r="A1401" t="str">
            <v>71Hg</v>
          </cell>
          <cell r="B1401" t="str">
            <v>Hg</v>
          </cell>
          <cell r="C1401">
            <v>71</v>
          </cell>
          <cell r="D1401" t="str">
            <v>NIST 2704</v>
          </cell>
          <cell r="E1401" t="str">
            <v>SEDIMENT (River)</v>
          </cell>
          <cell r="F1401">
            <v>1.54</v>
          </cell>
          <cell r="G1401">
            <v>1.4</v>
          </cell>
          <cell r="H1401">
            <v>1.47</v>
          </cell>
          <cell r="I1401">
            <v>0.07</v>
          </cell>
        </row>
        <row r="1402">
          <cell r="A1402" t="str">
            <v>71K</v>
          </cell>
          <cell r="B1402" t="str">
            <v>K</v>
          </cell>
          <cell r="C1402">
            <v>71</v>
          </cell>
          <cell r="D1402" t="str">
            <v>NIST 2704</v>
          </cell>
          <cell r="E1402" t="str">
            <v>SEDIMENT (River)</v>
          </cell>
          <cell r="F1402">
            <v>20400</v>
          </cell>
          <cell r="G1402">
            <v>19600</v>
          </cell>
          <cell r="H1402">
            <v>20000</v>
          </cell>
          <cell r="I1402">
            <v>400</v>
          </cell>
        </row>
        <row r="1403">
          <cell r="A1403" t="str">
            <v>71Li</v>
          </cell>
          <cell r="B1403" t="str">
            <v>Li</v>
          </cell>
          <cell r="C1403">
            <v>71</v>
          </cell>
          <cell r="D1403" t="str">
            <v>NIST 2704</v>
          </cell>
          <cell r="E1403" t="str">
            <v>SEDIMENT (River)</v>
          </cell>
          <cell r="F1403">
            <v>51.6</v>
          </cell>
          <cell r="G1403">
            <v>43.4</v>
          </cell>
          <cell r="H1403">
            <v>47.5</v>
          </cell>
          <cell r="I1403">
            <v>4.1</v>
          </cell>
        </row>
        <row r="1404">
          <cell r="A1404" t="str">
            <v>71Mg</v>
          </cell>
          <cell r="B1404" t="str">
            <v>Mg</v>
          </cell>
          <cell r="C1404">
            <v>71</v>
          </cell>
          <cell r="D1404" t="str">
            <v>NIST 2704</v>
          </cell>
          <cell r="E1404" t="str">
            <v>SEDIMENT (River)</v>
          </cell>
          <cell r="F1404">
            <v>12200</v>
          </cell>
          <cell r="G1404">
            <v>11800</v>
          </cell>
          <cell r="H1404">
            <v>12000</v>
          </cell>
          <cell r="I1404">
            <v>200</v>
          </cell>
        </row>
        <row r="1405">
          <cell r="A1405" t="str">
            <v>71Mn</v>
          </cell>
          <cell r="B1405" t="str">
            <v>Mn</v>
          </cell>
          <cell r="C1405">
            <v>71</v>
          </cell>
          <cell r="D1405" t="str">
            <v>NIST 2704</v>
          </cell>
          <cell r="E1405" t="str">
            <v>SEDIMENT (River)</v>
          </cell>
          <cell r="F1405">
            <v>574</v>
          </cell>
          <cell r="G1405">
            <v>536</v>
          </cell>
          <cell r="H1405">
            <v>555</v>
          </cell>
          <cell r="I1405">
            <v>19</v>
          </cell>
        </row>
        <row r="1406">
          <cell r="A1406" t="str">
            <v>71Na </v>
          </cell>
          <cell r="B1406" t="str">
            <v>Na </v>
          </cell>
          <cell r="C1406">
            <v>71</v>
          </cell>
          <cell r="D1406" t="str">
            <v>NIST 2704</v>
          </cell>
          <cell r="E1406" t="str">
            <v>SEDIMENT (River)</v>
          </cell>
          <cell r="F1406">
            <v>5610</v>
          </cell>
          <cell r="G1406">
            <v>5330</v>
          </cell>
          <cell r="H1406">
            <v>5470</v>
          </cell>
          <cell r="I1406">
            <v>140</v>
          </cell>
        </row>
        <row r="1407">
          <cell r="A1407" t="str">
            <v>71Ni</v>
          </cell>
          <cell r="B1407" t="str">
            <v>Ni</v>
          </cell>
          <cell r="C1407">
            <v>71</v>
          </cell>
          <cell r="D1407" t="str">
            <v>NIST 2704</v>
          </cell>
          <cell r="E1407" t="str">
            <v>SEDIMENT (River)</v>
          </cell>
          <cell r="F1407">
            <v>47.1</v>
          </cell>
          <cell r="G1407">
            <v>41.1</v>
          </cell>
          <cell r="H1407">
            <v>44.1</v>
          </cell>
          <cell r="I1407">
            <v>3</v>
          </cell>
        </row>
        <row r="1408">
          <cell r="A1408" t="str">
            <v>71P</v>
          </cell>
          <cell r="B1408" t="str">
            <v>P</v>
          </cell>
          <cell r="C1408">
            <v>71</v>
          </cell>
          <cell r="D1408" t="str">
            <v>NIST 2704</v>
          </cell>
          <cell r="E1408" t="str">
            <v>SEDIMENT (River)</v>
          </cell>
          <cell r="F1408">
            <v>1026</v>
          </cell>
          <cell r="G1408">
            <v>970</v>
          </cell>
          <cell r="H1408">
            <v>998</v>
          </cell>
          <cell r="I1408">
            <v>28</v>
          </cell>
        </row>
        <row r="1409">
          <cell r="A1409" t="str">
            <v>71Pb</v>
          </cell>
          <cell r="B1409" t="str">
            <v>Pb</v>
          </cell>
          <cell r="C1409">
            <v>71</v>
          </cell>
          <cell r="D1409" t="str">
            <v>NIST 2704</v>
          </cell>
          <cell r="E1409" t="str">
            <v>SEDIMENT (River)</v>
          </cell>
          <cell r="F1409">
            <v>178</v>
          </cell>
          <cell r="G1409">
            <v>144</v>
          </cell>
          <cell r="H1409">
            <v>161</v>
          </cell>
          <cell r="I1409">
            <v>17</v>
          </cell>
        </row>
        <row r="1410">
          <cell r="A1410" t="str">
            <v>71Rb</v>
          </cell>
          <cell r="B1410" t="str">
            <v>Rb</v>
          </cell>
          <cell r="C1410">
            <v>71</v>
          </cell>
          <cell r="D1410" t="str">
            <v>NIST 2704</v>
          </cell>
          <cell r="E1410" t="str">
            <v>SEDIMENT (River)</v>
          </cell>
          <cell r="F1410">
            <v>100</v>
          </cell>
          <cell r="G1410">
            <v>100</v>
          </cell>
          <cell r="H1410" t="str">
            <v>(100)</v>
          </cell>
        </row>
        <row r="1411">
          <cell r="A1411" t="str">
            <v>71S</v>
          </cell>
          <cell r="B1411" t="str">
            <v>S</v>
          </cell>
          <cell r="C1411">
            <v>71</v>
          </cell>
          <cell r="D1411" t="str">
            <v>NIST 2704</v>
          </cell>
          <cell r="E1411" t="str">
            <v>SEDIMENT (River)</v>
          </cell>
          <cell r="F1411">
            <v>4010</v>
          </cell>
          <cell r="G1411">
            <v>3930</v>
          </cell>
          <cell r="H1411">
            <v>3970</v>
          </cell>
          <cell r="I1411">
            <v>40</v>
          </cell>
        </row>
        <row r="1412">
          <cell r="A1412" t="str">
            <v>71Sb</v>
          </cell>
          <cell r="B1412" t="str">
            <v>Sb</v>
          </cell>
          <cell r="C1412">
            <v>71</v>
          </cell>
          <cell r="D1412" t="str">
            <v>NIST 2704</v>
          </cell>
          <cell r="E1412" t="str">
            <v>SEDIMENT (River)</v>
          </cell>
          <cell r="F1412">
            <v>3.94</v>
          </cell>
          <cell r="G1412">
            <v>3.64</v>
          </cell>
          <cell r="H1412">
            <v>3.79</v>
          </cell>
          <cell r="I1412">
            <v>0.15</v>
          </cell>
        </row>
        <row r="1413">
          <cell r="A1413" t="str">
            <v>71Se</v>
          </cell>
          <cell r="B1413" t="str">
            <v>Se</v>
          </cell>
          <cell r="C1413">
            <v>71</v>
          </cell>
          <cell r="D1413" t="str">
            <v>NIST 2704</v>
          </cell>
          <cell r="E1413" t="str">
            <v>SEDIMENT (River)</v>
          </cell>
          <cell r="F1413">
            <v>1.1700000000000002</v>
          </cell>
          <cell r="G1413">
            <v>1.07</v>
          </cell>
          <cell r="H1413">
            <v>1.12</v>
          </cell>
          <cell r="I1413">
            <v>0.05</v>
          </cell>
        </row>
        <row r="1414">
          <cell r="A1414" t="str">
            <v>71Si</v>
          </cell>
          <cell r="B1414" t="str">
            <v>Si</v>
          </cell>
          <cell r="C1414">
            <v>71</v>
          </cell>
          <cell r="D1414" t="str">
            <v>NIST 2704</v>
          </cell>
          <cell r="E1414" t="str">
            <v>SEDIMENT (River)</v>
          </cell>
          <cell r="F1414">
            <v>292100</v>
          </cell>
          <cell r="G1414">
            <v>289500</v>
          </cell>
          <cell r="H1414">
            <v>290800</v>
          </cell>
          <cell r="I1414">
            <v>1300</v>
          </cell>
        </row>
        <row r="1415">
          <cell r="A1415" t="str">
            <v>71Sn</v>
          </cell>
          <cell r="B1415" t="str">
            <v>Sn</v>
          </cell>
          <cell r="C1415">
            <v>71</v>
          </cell>
          <cell r="D1415" t="str">
            <v>NIST 2704</v>
          </cell>
          <cell r="E1415" t="str">
            <v>SEDIMENT (River)</v>
          </cell>
          <cell r="F1415">
            <v>9.5</v>
          </cell>
          <cell r="G1415">
            <v>9.5</v>
          </cell>
          <cell r="H1415" t="str">
            <v>(9.5)</v>
          </cell>
        </row>
        <row r="1416">
          <cell r="A1416" t="str">
            <v>71Sr</v>
          </cell>
          <cell r="B1416" t="str">
            <v>Sr</v>
          </cell>
          <cell r="C1416">
            <v>71</v>
          </cell>
          <cell r="D1416" t="str">
            <v>NIST 2704</v>
          </cell>
          <cell r="E1416" t="str">
            <v>SEDIMENT (River)</v>
          </cell>
          <cell r="F1416">
            <v>130</v>
          </cell>
          <cell r="G1416">
            <v>130</v>
          </cell>
          <cell r="H1416" t="str">
            <v>(130)</v>
          </cell>
        </row>
        <row r="1417">
          <cell r="A1417" t="str">
            <v>71Ti</v>
          </cell>
          <cell r="B1417" t="str">
            <v>Ti</v>
          </cell>
          <cell r="C1417">
            <v>71</v>
          </cell>
          <cell r="D1417" t="str">
            <v>NIST 2704</v>
          </cell>
          <cell r="E1417" t="str">
            <v>SEDIMENT (River)</v>
          </cell>
          <cell r="F1417">
            <v>4750</v>
          </cell>
          <cell r="G1417">
            <v>4390</v>
          </cell>
          <cell r="H1417">
            <v>4570</v>
          </cell>
          <cell r="I1417">
            <v>180</v>
          </cell>
        </row>
        <row r="1418">
          <cell r="A1418" t="str">
            <v>71Th</v>
          </cell>
          <cell r="B1418" t="str">
            <v>Th</v>
          </cell>
          <cell r="C1418">
            <v>71</v>
          </cell>
          <cell r="D1418" t="str">
            <v>NIST 2704</v>
          </cell>
          <cell r="E1418" t="str">
            <v>SEDIMENT (River)</v>
          </cell>
          <cell r="F1418">
            <v>9.2</v>
          </cell>
          <cell r="G1418">
            <v>9.2</v>
          </cell>
          <cell r="H1418" t="str">
            <v>(9.2)</v>
          </cell>
        </row>
        <row r="1419">
          <cell r="A1419" t="str">
            <v>71Tl</v>
          </cell>
          <cell r="B1419" t="str">
            <v>Tl</v>
          </cell>
          <cell r="C1419">
            <v>71</v>
          </cell>
          <cell r="D1419" t="str">
            <v>NIST 2704</v>
          </cell>
          <cell r="E1419" t="str">
            <v>SEDIMENT (River)</v>
          </cell>
          <cell r="F1419">
            <v>1.1300000000000001</v>
          </cell>
          <cell r="G1419">
            <v>0.99</v>
          </cell>
          <cell r="H1419">
            <v>1.06</v>
          </cell>
          <cell r="I1419">
            <v>0.07</v>
          </cell>
        </row>
        <row r="1420">
          <cell r="A1420" t="str">
            <v>71U</v>
          </cell>
          <cell r="B1420" t="str">
            <v>U</v>
          </cell>
          <cell r="C1420">
            <v>71</v>
          </cell>
          <cell r="D1420" t="str">
            <v>NIST 2704</v>
          </cell>
          <cell r="E1420" t="str">
            <v>SEDIMENT (River)</v>
          </cell>
          <cell r="F1420">
            <v>3.26</v>
          </cell>
          <cell r="G1420">
            <v>3</v>
          </cell>
          <cell r="H1420">
            <v>3.13</v>
          </cell>
          <cell r="I1420">
            <v>0.13</v>
          </cell>
        </row>
        <row r="1421">
          <cell r="A1421" t="str">
            <v>71V</v>
          </cell>
          <cell r="B1421" t="str">
            <v>V</v>
          </cell>
          <cell r="C1421">
            <v>71</v>
          </cell>
          <cell r="D1421" t="str">
            <v>NIST 2704</v>
          </cell>
          <cell r="E1421" t="str">
            <v>SEDIMENT (River)</v>
          </cell>
          <cell r="F1421">
            <v>99</v>
          </cell>
          <cell r="G1421">
            <v>91</v>
          </cell>
          <cell r="H1421">
            <v>95</v>
          </cell>
          <cell r="I1421">
            <v>4</v>
          </cell>
        </row>
        <row r="1422">
          <cell r="A1422" t="str">
            <v>71Zn</v>
          </cell>
          <cell r="B1422" t="str">
            <v>Zn</v>
          </cell>
          <cell r="C1422">
            <v>71</v>
          </cell>
          <cell r="D1422" t="str">
            <v>NIST 2704</v>
          </cell>
          <cell r="E1422" t="str">
            <v>SEDIMENT (River)</v>
          </cell>
          <cell r="F1422">
            <v>450</v>
          </cell>
          <cell r="G1422">
            <v>426</v>
          </cell>
          <cell r="H1422">
            <v>438</v>
          </cell>
          <cell r="I1422">
            <v>12</v>
          </cell>
        </row>
        <row r="1423">
          <cell r="A1423" t="str">
            <v>72Ag</v>
          </cell>
          <cell r="B1423" t="str">
            <v>Ag</v>
          </cell>
          <cell r="C1423">
            <v>72</v>
          </cell>
          <cell r="D1423" t="str">
            <v>NIST 1577b</v>
          </cell>
          <cell r="E1423" t="str">
            <v>LIVER  (BOVINE)</v>
          </cell>
          <cell r="F1423">
            <v>0.046</v>
          </cell>
          <cell r="G1423">
            <v>0.032</v>
          </cell>
          <cell r="H1423" t="str">
            <v>0.039</v>
          </cell>
          <cell r="I1423">
            <v>0.007</v>
          </cell>
        </row>
        <row r="1424">
          <cell r="A1424" t="str">
            <v>72Al</v>
          </cell>
          <cell r="B1424" t="str">
            <v>Al</v>
          </cell>
          <cell r="C1424">
            <v>72</v>
          </cell>
          <cell r="D1424" t="str">
            <v>NIST 1577b</v>
          </cell>
          <cell r="E1424" t="str">
            <v>LIVER  (BOVINE)</v>
          </cell>
          <cell r="F1424">
            <v>3</v>
          </cell>
          <cell r="G1424">
            <v>3</v>
          </cell>
          <cell r="H1424" t="str">
            <v>(3)</v>
          </cell>
        </row>
        <row r="1425">
          <cell r="A1425" t="str">
            <v>72As</v>
          </cell>
          <cell r="B1425" t="str">
            <v>As</v>
          </cell>
          <cell r="C1425">
            <v>72</v>
          </cell>
          <cell r="D1425" t="str">
            <v>NIST 1577b</v>
          </cell>
          <cell r="E1425" t="str">
            <v>LIVER  (BOVINE)</v>
          </cell>
          <cell r="F1425">
            <v>0.05</v>
          </cell>
          <cell r="G1425">
            <v>0.05</v>
          </cell>
          <cell r="H1425" t="str">
            <v>(0.05)</v>
          </cell>
        </row>
        <row r="1426">
          <cell r="A1426" t="str">
            <v>72B</v>
          </cell>
          <cell r="B1426" t="str">
            <v>B</v>
          </cell>
          <cell r="C1426">
            <v>72</v>
          </cell>
          <cell r="D1426" t="str">
            <v>NIST 1577b</v>
          </cell>
          <cell r="E1426" t="str">
            <v>LIVER  (BOVINE)</v>
          </cell>
          <cell r="F1426" t="str">
            <v>NC</v>
          </cell>
          <cell r="G1426" t="str">
            <v>NC</v>
          </cell>
        </row>
        <row r="1427">
          <cell r="A1427" t="str">
            <v>72Be</v>
          </cell>
          <cell r="B1427" t="str">
            <v>Be</v>
          </cell>
          <cell r="C1427">
            <v>72</v>
          </cell>
          <cell r="D1427" t="str">
            <v>NIST 1577b</v>
          </cell>
          <cell r="E1427" t="str">
            <v>LIVER  (BOVINE)</v>
          </cell>
          <cell r="F1427" t="str">
            <v>NC</v>
          </cell>
          <cell r="G1427" t="str">
            <v>NC</v>
          </cell>
        </row>
        <row r="1428">
          <cell r="A1428" t="str">
            <v>72Ca</v>
          </cell>
          <cell r="B1428" t="str">
            <v>Ca</v>
          </cell>
          <cell r="C1428">
            <v>72</v>
          </cell>
          <cell r="D1428" t="str">
            <v>NIST 1577b</v>
          </cell>
          <cell r="E1428" t="str">
            <v>LIVER  (BOVINE)</v>
          </cell>
          <cell r="F1428">
            <v>120</v>
          </cell>
          <cell r="G1428">
            <v>112</v>
          </cell>
          <cell r="H1428">
            <v>116</v>
          </cell>
          <cell r="I1428">
            <v>4</v>
          </cell>
        </row>
        <row r="1429">
          <cell r="A1429" t="str">
            <v>72Cd</v>
          </cell>
          <cell r="B1429" t="str">
            <v>Cd</v>
          </cell>
          <cell r="C1429">
            <v>72</v>
          </cell>
          <cell r="D1429" t="str">
            <v>NIST 1577b</v>
          </cell>
          <cell r="E1429" t="str">
            <v>LIVER  (BOVINE)</v>
          </cell>
          <cell r="F1429">
            <v>0.53</v>
          </cell>
          <cell r="G1429">
            <v>0.47</v>
          </cell>
          <cell r="H1429">
            <v>0.5</v>
          </cell>
          <cell r="I1429">
            <v>0.03</v>
          </cell>
        </row>
        <row r="1430">
          <cell r="A1430" t="str">
            <v>72Cl</v>
          </cell>
          <cell r="B1430" t="str">
            <v>Cl</v>
          </cell>
          <cell r="C1430">
            <v>72</v>
          </cell>
          <cell r="D1430" t="str">
            <v>NIST 1577b</v>
          </cell>
          <cell r="E1430" t="str">
            <v>LIVER  (BOVINE)</v>
          </cell>
          <cell r="F1430">
            <v>2840</v>
          </cell>
          <cell r="G1430">
            <v>2720</v>
          </cell>
          <cell r="H1430" t="str">
            <v>2780</v>
          </cell>
          <cell r="I1430">
            <v>60</v>
          </cell>
        </row>
        <row r="1431">
          <cell r="A1431" t="str">
            <v>72Co</v>
          </cell>
          <cell r="B1431" t="str">
            <v>Co</v>
          </cell>
          <cell r="C1431">
            <v>72</v>
          </cell>
          <cell r="D1431" t="str">
            <v>NIST 1577b</v>
          </cell>
          <cell r="E1431" t="str">
            <v>LIVER  (BOVINE)</v>
          </cell>
          <cell r="F1431">
            <v>0.25</v>
          </cell>
          <cell r="G1431">
            <v>0.25</v>
          </cell>
          <cell r="H1431" t="str">
            <v>(0.25)</v>
          </cell>
        </row>
        <row r="1432">
          <cell r="A1432" t="str">
            <v>72Cr</v>
          </cell>
          <cell r="B1432" t="str">
            <v>Cr</v>
          </cell>
          <cell r="C1432">
            <v>72</v>
          </cell>
          <cell r="D1432" t="str">
            <v>NIST 1577b</v>
          </cell>
          <cell r="E1432" t="str">
            <v>LIVER  (BOVINE)</v>
          </cell>
          <cell r="F1432" t="str">
            <v>NC</v>
          </cell>
          <cell r="G1432" t="str">
            <v>NC</v>
          </cell>
        </row>
        <row r="1433">
          <cell r="A1433" t="str">
            <v>72Cu</v>
          </cell>
          <cell r="B1433" t="str">
            <v>Cu</v>
          </cell>
          <cell r="C1433">
            <v>72</v>
          </cell>
          <cell r="D1433" t="str">
            <v>NIST 1577b</v>
          </cell>
          <cell r="E1433" t="str">
            <v>LIVER  (BOVINE)</v>
          </cell>
          <cell r="F1433">
            <v>168</v>
          </cell>
          <cell r="G1433">
            <v>152</v>
          </cell>
          <cell r="H1433">
            <v>160</v>
          </cell>
          <cell r="I1433">
            <v>8</v>
          </cell>
        </row>
        <row r="1434">
          <cell r="A1434" t="str">
            <v>72Fe</v>
          </cell>
          <cell r="B1434" t="str">
            <v>Fe</v>
          </cell>
          <cell r="C1434">
            <v>72</v>
          </cell>
          <cell r="D1434" t="str">
            <v>NIST 1577b</v>
          </cell>
          <cell r="E1434" t="str">
            <v>LIVER  (BOVINE)</v>
          </cell>
          <cell r="F1434">
            <v>199</v>
          </cell>
          <cell r="G1434">
            <v>169</v>
          </cell>
          <cell r="H1434">
            <v>184</v>
          </cell>
          <cell r="I1434">
            <v>15</v>
          </cell>
        </row>
        <row r="1435">
          <cell r="A1435" t="str">
            <v>72Hg</v>
          </cell>
          <cell r="B1435" t="str">
            <v>Hg</v>
          </cell>
          <cell r="C1435">
            <v>72</v>
          </cell>
          <cell r="D1435" t="str">
            <v>NIST 1577b</v>
          </cell>
          <cell r="E1435" t="str">
            <v>LIVER  (BOVINE)</v>
          </cell>
          <cell r="F1435">
            <v>0.003</v>
          </cell>
          <cell r="G1435">
            <v>0.003</v>
          </cell>
          <cell r="H1435" t="str">
            <v>(0.003)</v>
          </cell>
        </row>
        <row r="1436">
          <cell r="A1436" t="str">
            <v>72K</v>
          </cell>
          <cell r="B1436" t="str">
            <v>K</v>
          </cell>
          <cell r="C1436">
            <v>72</v>
          </cell>
          <cell r="D1436" t="str">
            <v>NIST 1577b</v>
          </cell>
          <cell r="E1436" t="str">
            <v>LIVER  (BOVINE)</v>
          </cell>
          <cell r="F1436">
            <v>9960</v>
          </cell>
          <cell r="G1436">
            <v>9920</v>
          </cell>
          <cell r="H1436">
            <v>9940</v>
          </cell>
          <cell r="I1436">
            <v>20</v>
          </cell>
        </row>
        <row r="1437">
          <cell r="A1437" t="str">
            <v>72Mg</v>
          </cell>
          <cell r="B1437" t="str">
            <v>Mg</v>
          </cell>
          <cell r="C1437">
            <v>72</v>
          </cell>
          <cell r="D1437" t="str">
            <v>NIST 1577b</v>
          </cell>
          <cell r="E1437" t="str">
            <v>LIVER  (BOVINE)</v>
          </cell>
          <cell r="F1437">
            <v>629</v>
          </cell>
          <cell r="G1437">
            <v>573</v>
          </cell>
          <cell r="H1437">
            <v>601</v>
          </cell>
          <cell r="I1437">
            <v>28</v>
          </cell>
        </row>
        <row r="1438">
          <cell r="A1438" t="str">
            <v>72Mn</v>
          </cell>
          <cell r="B1438" t="str">
            <v>Mn</v>
          </cell>
          <cell r="C1438">
            <v>72</v>
          </cell>
          <cell r="D1438" t="str">
            <v>NIST 1577b</v>
          </cell>
          <cell r="E1438" t="str">
            <v>LIVER  (BOVINE)</v>
          </cell>
          <cell r="F1438">
            <v>12.2</v>
          </cell>
          <cell r="G1438">
            <v>8.8</v>
          </cell>
          <cell r="H1438">
            <v>10.5</v>
          </cell>
          <cell r="I1438">
            <v>1.7</v>
          </cell>
        </row>
        <row r="1439">
          <cell r="A1439" t="str">
            <v>72Mo</v>
          </cell>
          <cell r="B1439" t="str">
            <v>Mo</v>
          </cell>
          <cell r="C1439">
            <v>72</v>
          </cell>
          <cell r="D1439" t="str">
            <v>NIST 1577b</v>
          </cell>
          <cell r="E1439" t="str">
            <v>LIVER  (BOVINE)</v>
          </cell>
          <cell r="F1439">
            <v>3.8</v>
          </cell>
          <cell r="G1439">
            <v>3.2</v>
          </cell>
          <cell r="H1439">
            <v>3.5</v>
          </cell>
          <cell r="I1439">
            <v>0.3</v>
          </cell>
        </row>
        <row r="1440">
          <cell r="A1440" t="str">
            <v>72Na</v>
          </cell>
          <cell r="B1440" t="str">
            <v>Na</v>
          </cell>
          <cell r="C1440">
            <v>72</v>
          </cell>
          <cell r="D1440" t="str">
            <v>NIST 1577b</v>
          </cell>
          <cell r="E1440" t="str">
            <v>LIVER  (BOVINE)</v>
          </cell>
          <cell r="F1440">
            <v>2480</v>
          </cell>
          <cell r="G1440">
            <v>2360</v>
          </cell>
          <cell r="H1440">
            <v>2420</v>
          </cell>
          <cell r="I1440">
            <v>60</v>
          </cell>
        </row>
        <row r="1441">
          <cell r="A1441" t="str">
            <v>72Ni</v>
          </cell>
          <cell r="B1441" t="str">
            <v>Ni</v>
          </cell>
          <cell r="C1441">
            <v>72</v>
          </cell>
          <cell r="D1441" t="str">
            <v>NIST 1577b</v>
          </cell>
          <cell r="E1441" t="str">
            <v>LIVER  (BOVINE)</v>
          </cell>
          <cell r="F1441" t="str">
            <v>NC</v>
          </cell>
          <cell r="G1441" t="str">
            <v>NC</v>
          </cell>
        </row>
        <row r="1442">
          <cell r="A1442" t="str">
            <v>72P</v>
          </cell>
          <cell r="B1442" t="str">
            <v>P</v>
          </cell>
          <cell r="C1442">
            <v>72</v>
          </cell>
          <cell r="D1442" t="str">
            <v>NIST 1577b</v>
          </cell>
          <cell r="E1442" t="str">
            <v>LIVER  (BOVINE)</v>
          </cell>
          <cell r="F1442">
            <v>11300</v>
          </cell>
          <cell r="G1442">
            <v>10700</v>
          </cell>
          <cell r="H1442" t="str">
            <v>11000</v>
          </cell>
          <cell r="I1442">
            <v>300</v>
          </cell>
        </row>
        <row r="1443">
          <cell r="A1443" t="str">
            <v>72Pb</v>
          </cell>
          <cell r="B1443" t="str">
            <v>Pb</v>
          </cell>
          <cell r="C1443">
            <v>72</v>
          </cell>
          <cell r="D1443" t="str">
            <v>NIST 1577b</v>
          </cell>
          <cell r="E1443" t="str">
            <v>LIVER  (BOVINE)</v>
          </cell>
          <cell r="F1443">
            <v>0.133</v>
          </cell>
          <cell r="G1443">
            <v>0.125</v>
          </cell>
          <cell r="H1443">
            <v>0.129</v>
          </cell>
          <cell r="I1443">
            <v>0.004</v>
          </cell>
        </row>
        <row r="1444">
          <cell r="A1444" t="str">
            <v>72Rb</v>
          </cell>
          <cell r="B1444" t="str">
            <v>Rb</v>
          </cell>
          <cell r="C1444">
            <v>72</v>
          </cell>
          <cell r="D1444" t="str">
            <v>NIST 1577b</v>
          </cell>
          <cell r="E1444" t="str">
            <v>LIVER  (BOVINE)</v>
          </cell>
          <cell r="F1444">
            <v>14.799999999999999</v>
          </cell>
          <cell r="G1444">
            <v>12.6</v>
          </cell>
          <cell r="H1444" t="str">
            <v>13.7</v>
          </cell>
          <cell r="I1444">
            <v>1.1</v>
          </cell>
        </row>
        <row r="1445">
          <cell r="A1445" t="str">
            <v>72S</v>
          </cell>
          <cell r="B1445" t="str">
            <v>S</v>
          </cell>
          <cell r="C1445">
            <v>72</v>
          </cell>
          <cell r="D1445" t="str">
            <v>NIST 1577b</v>
          </cell>
          <cell r="E1445" t="str">
            <v>LIVER  (BOVINE)</v>
          </cell>
          <cell r="F1445">
            <v>7910</v>
          </cell>
          <cell r="G1445">
            <v>7790</v>
          </cell>
          <cell r="H1445" t="str">
            <v>7850</v>
          </cell>
          <cell r="I1445">
            <v>60</v>
          </cell>
        </row>
        <row r="1446">
          <cell r="A1446" t="str">
            <v>72Sb</v>
          </cell>
          <cell r="B1446" t="str">
            <v>Sb</v>
          </cell>
          <cell r="C1446">
            <v>72</v>
          </cell>
          <cell r="D1446" t="str">
            <v>NIST 1577b</v>
          </cell>
          <cell r="E1446" t="str">
            <v>LIVER  (BOVINE)</v>
          </cell>
          <cell r="F1446">
            <v>0.003</v>
          </cell>
          <cell r="G1446">
            <v>0.003</v>
          </cell>
          <cell r="H1446" t="str">
            <v>(0.003)</v>
          </cell>
        </row>
        <row r="1447">
          <cell r="A1447" t="str">
            <v>72Se</v>
          </cell>
          <cell r="B1447" t="str">
            <v>Se</v>
          </cell>
          <cell r="C1447">
            <v>72</v>
          </cell>
          <cell r="D1447" t="str">
            <v>NIST 1577b</v>
          </cell>
          <cell r="E1447" t="str">
            <v>LIVER  (BOVINE)</v>
          </cell>
          <cell r="F1447">
            <v>0.79</v>
          </cell>
          <cell r="G1447">
            <v>0.6699999999999999</v>
          </cell>
          <cell r="H1447">
            <v>0.73</v>
          </cell>
          <cell r="I1447">
            <v>0.06</v>
          </cell>
        </row>
        <row r="1448">
          <cell r="A1448" t="str">
            <v>72Sn</v>
          </cell>
          <cell r="B1448" t="str">
            <v>Sn</v>
          </cell>
          <cell r="C1448">
            <v>72</v>
          </cell>
          <cell r="D1448" t="str">
            <v>NIST 1577b</v>
          </cell>
          <cell r="E1448" t="str">
            <v>LIVER  (BOVINE)</v>
          </cell>
          <cell r="F1448" t="str">
            <v>NC</v>
          </cell>
          <cell r="G1448" t="str">
            <v>NC</v>
          </cell>
        </row>
        <row r="1449">
          <cell r="A1449" t="str">
            <v>72Sr</v>
          </cell>
          <cell r="B1449" t="str">
            <v>Sr</v>
          </cell>
          <cell r="C1449">
            <v>72</v>
          </cell>
          <cell r="D1449" t="str">
            <v>NIST 1577b</v>
          </cell>
          <cell r="E1449" t="str">
            <v>LIVER  (BOVINE)</v>
          </cell>
          <cell r="F1449">
            <v>0.137</v>
          </cell>
          <cell r="G1449">
            <v>0.135</v>
          </cell>
          <cell r="H1449" t="str">
            <v>0.136</v>
          </cell>
          <cell r="I1449">
            <v>0.001</v>
          </cell>
        </row>
        <row r="1450">
          <cell r="A1450" t="str">
            <v>72V</v>
          </cell>
          <cell r="B1450" t="str">
            <v>V</v>
          </cell>
          <cell r="C1450">
            <v>72</v>
          </cell>
          <cell r="D1450" t="str">
            <v>NIST 1577b</v>
          </cell>
          <cell r="E1450" t="str">
            <v>LIVER  (BOVINE)</v>
          </cell>
          <cell r="F1450">
            <v>0.123</v>
          </cell>
          <cell r="G1450">
            <v>0.123</v>
          </cell>
          <cell r="H1450" t="str">
            <v>(0.123)</v>
          </cell>
        </row>
        <row r="1451">
          <cell r="A1451" t="str">
            <v>72Zn</v>
          </cell>
          <cell r="B1451" t="str">
            <v>Zn</v>
          </cell>
          <cell r="C1451">
            <v>72</v>
          </cell>
          <cell r="D1451" t="str">
            <v>NIST 1577b</v>
          </cell>
          <cell r="E1451" t="str">
            <v>LIVER  (BOVINE)</v>
          </cell>
          <cell r="F1451">
            <v>143</v>
          </cell>
          <cell r="G1451">
            <v>111</v>
          </cell>
          <cell r="H1451">
            <v>127</v>
          </cell>
          <cell r="I1451">
            <v>16</v>
          </cell>
        </row>
        <row r="1452">
          <cell r="A1452" t="str">
            <v>73Ag</v>
          </cell>
          <cell r="B1452" t="str">
            <v>Ag</v>
          </cell>
          <cell r="C1452">
            <v>73</v>
          </cell>
          <cell r="D1452" t="str">
            <v>NIST 8414 </v>
          </cell>
          <cell r="E1452" t="str">
            <v>MUSCLE (BOVINE)</v>
          </cell>
          <cell r="F1452" t="str">
            <v>NC</v>
          </cell>
          <cell r="G1452" t="str">
            <v>NC</v>
          </cell>
        </row>
        <row r="1453">
          <cell r="A1453" t="str">
            <v>73Al</v>
          </cell>
          <cell r="B1453" t="str">
            <v>Al</v>
          </cell>
          <cell r="C1453">
            <v>73</v>
          </cell>
          <cell r="D1453" t="str">
            <v>NIST 8414 </v>
          </cell>
          <cell r="E1453" t="str">
            <v>MUSCLE (BOVINE)</v>
          </cell>
          <cell r="F1453">
            <v>3.0999999999999996</v>
          </cell>
          <cell r="G1453">
            <v>0.30000000000000004</v>
          </cell>
          <cell r="H1453">
            <v>1.7</v>
          </cell>
          <cell r="I1453">
            <v>1.4</v>
          </cell>
        </row>
        <row r="1454">
          <cell r="A1454" t="str">
            <v>73As</v>
          </cell>
          <cell r="B1454" t="str">
            <v>As</v>
          </cell>
          <cell r="C1454">
            <v>73</v>
          </cell>
          <cell r="D1454" t="str">
            <v>NIST 8414 </v>
          </cell>
          <cell r="E1454" t="str">
            <v>MUSCLE (BOVINE)</v>
          </cell>
          <cell r="F1454">
            <v>0.012</v>
          </cell>
          <cell r="G1454">
            <v>0.005999999999999999</v>
          </cell>
          <cell r="H1454">
            <v>0.009</v>
          </cell>
          <cell r="I1454">
            <v>0.003</v>
          </cell>
        </row>
        <row r="1455">
          <cell r="A1455" t="str">
            <v>73B</v>
          </cell>
          <cell r="B1455" t="str">
            <v>B</v>
          </cell>
          <cell r="C1455">
            <v>73</v>
          </cell>
          <cell r="D1455" t="str">
            <v>NIST 8414 </v>
          </cell>
          <cell r="E1455" t="str">
            <v>MUSCLE (BOVINE)</v>
          </cell>
          <cell r="F1455">
            <v>1</v>
          </cell>
          <cell r="G1455">
            <v>0.19999999999999996</v>
          </cell>
          <cell r="H1455">
            <v>0.6</v>
          </cell>
          <cell r="I1455">
            <v>0.4</v>
          </cell>
        </row>
        <row r="1456">
          <cell r="A1456" t="str">
            <v>73Ba</v>
          </cell>
          <cell r="B1456" t="str">
            <v>Ba</v>
          </cell>
          <cell r="C1456">
            <v>73</v>
          </cell>
          <cell r="D1456" t="str">
            <v>NIST 8414 </v>
          </cell>
          <cell r="E1456" t="str">
            <v>MUSCLE (BOVINE)</v>
          </cell>
          <cell r="F1456">
            <v>0.05</v>
          </cell>
          <cell r="G1456">
            <v>0.05</v>
          </cell>
          <cell r="H1456" t="str">
            <v>(0.05)</v>
          </cell>
        </row>
        <row r="1457">
          <cell r="A1457" t="str">
            <v>73Be</v>
          </cell>
          <cell r="B1457" t="str">
            <v>Be</v>
          </cell>
          <cell r="C1457">
            <v>73</v>
          </cell>
          <cell r="D1457" t="str">
            <v>NIST 8414 </v>
          </cell>
          <cell r="E1457" t="str">
            <v>MUSCLE (BOVINE)</v>
          </cell>
          <cell r="F1457" t="str">
            <v>NC</v>
          </cell>
          <cell r="G1457" t="str">
            <v>NC</v>
          </cell>
        </row>
        <row r="1458">
          <cell r="A1458" t="str">
            <v>73Br</v>
          </cell>
          <cell r="B1458" t="str">
            <v>Br</v>
          </cell>
          <cell r="C1458">
            <v>73</v>
          </cell>
          <cell r="D1458" t="str">
            <v>NIST 8414 </v>
          </cell>
          <cell r="E1458" t="str">
            <v>MUSCLE (BOVINE)</v>
          </cell>
          <cell r="F1458">
            <v>1.6</v>
          </cell>
          <cell r="G1458">
            <v>0.6000000000000001</v>
          </cell>
          <cell r="H1458" t="str">
            <v>1.1</v>
          </cell>
          <cell r="I1458">
            <v>0.5</v>
          </cell>
        </row>
        <row r="1459">
          <cell r="A1459" t="str">
            <v>73Ca</v>
          </cell>
          <cell r="B1459" t="str">
            <v>Ca</v>
          </cell>
          <cell r="C1459">
            <v>73</v>
          </cell>
          <cell r="D1459" t="str">
            <v>NIST 8414 </v>
          </cell>
          <cell r="E1459" t="str">
            <v>MUSCLE (BOVINE)</v>
          </cell>
          <cell r="F1459">
            <v>165</v>
          </cell>
          <cell r="G1459">
            <v>125</v>
          </cell>
          <cell r="H1459">
            <v>145</v>
          </cell>
          <cell r="I1459">
            <v>20</v>
          </cell>
        </row>
        <row r="1460">
          <cell r="A1460" t="str">
            <v>73Cd</v>
          </cell>
          <cell r="B1460" t="str">
            <v>Cd</v>
          </cell>
          <cell r="C1460">
            <v>73</v>
          </cell>
          <cell r="D1460" t="str">
            <v>NIST 8414 </v>
          </cell>
          <cell r="E1460" t="str">
            <v>MUSCLE (BOVINE)</v>
          </cell>
          <cell r="F1460">
            <v>0.024</v>
          </cell>
          <cell r="G1460">
            <v>0.002</v>
          </cell>
          <cell r="H1460">
            <v>0.013</v>
          </cell>
          <cell r="I1460">
            <v>0.011</v>
          </cell>
        </row>
        <row r="1461">
          <cell r="A1461" t="str">
            <v>73Cl</v>
          </cell>
          <cell r="B1461" t="str">
            <v>Cl</v>
          </cell>
          <cell r="C1461">
            <v>73</v>
          </cell>
          <cell r="D1461" t="str">
            <v>NIST 8414 </v>
          </cell>
          <cell r="E1461" t="str">
            <v>MUSCLE (BOVINE)</v>
          </cell>
          <cell r="F1461">
            <v>2030</v>
          </cell>
          <cell r="G1461">
            <v>1730</v>
          </cell>
          <cell r="H1461" t="str">
            <v>1880</v>
          </cell>
          <cell r="I1461">
            <v>150</v>
          </cell>
        </row>
        <row r="1462">
          <cell r="A1462" t="str">
            <v>73Co</v>
          </cell>
          <cell r="B1462" t="str">
            <v>Co</v>
          </cell>
          <cell r="C1462">
            <v>73</v>
          </cell>
          <cell r="D1462" t="str">
            <v>NIST 8414 </v>
          </cell>
          <cell r="E1462" t="str">
            <v>MUSCLE (BOVINE)</v>
          </cell>
          <cell r="F1462">
            <v>0.01</v>
          </cell>
          <cell r="G1462">
            <v>0.004</v>
          </cell>
          <cell r="H1462" t="str">
            <v>0.007</v>
          </cell>
          <cell r="I1462">
            <v>0.003</v>
          </cell>
        </row>
        <row r="1463">
          <cell r="A1463" t="str">
            <v>73Cr</v>
          </cell>
          <cell r="B1463" t="str">
            <v>Cr</v>
          </cell>
          <cell r="C1463">
            <v>73</v>
          </cell>
          <cell r="D1463" t="str">
            <v>NIST 8414 </v>
          </cell>
          <cell r="E1463" t="str">
            <v>MUSCLE (BOVINE)</v>
          </cell>
          <cell r="F1463">
            <v>0.10899999999999999</v>
          </cell>
          <cell r="G1463">
            <v>0.032999999999999995</v>
          </cell>
          <cell r="H1463">
            <v>0.071</v>
          </cell>
          <cell r="I1463">
            <v>0.038</v>
          </cell>
        </row>
        <row r="1464">
          <cell r="A1464" t="str">
            <v>73Cu</v>
          </cell>
          <cell r="B1464" t="str">
            <v>Cu</v>
          </cell>
          <cell r="C1464">
            <v>73</v>
          </cell>
          <cell r="D1464" t="str">
            <v>NIST 8414 </v>
          </cell>
          <cell r="E1464" t="str">
            <v>MUSCLE (BOVINE)</v>
          </cell>
          <cell r="F1464">
            <v>3.29</v>
          </cell>
          <cell r="G1464">
            <v>2.3899999999999997</v>
          </cell>
          <cell r="H1464">
            <v>2.84</v>
          </cell>
          <cell r="I1464">
            <v>0.45</v>
          </cell>
        </row>
        <row r="1465">
          <cell r="A1465" t="str">
            <v>73Fe</v>
          </cell>
          <cell r="B1465" t="str">
            <v>Fe</v>
          </cell>
          <cell r="C1465">
            <v>73</v>
          </cell>
          <cell r="D1465" t="str">
            <v>NIST 8414 </v>
          </cell>
          <cell r="E1465" t="str">
            <v>MUSCLE (BOVINE)</v>
          </cell>
          <cell r="F1465">
            <v>80.4</v>
          </cell>
          <cell r="G1465">
            <v>62</v>
          </cell>
          <cell r="H1465">
            <v>71.2</v>
          </cell>
          <cell r="I1465">
            <v>9.2</v>
          </cell>
        </row>
        <row r="1466">
          <cell r="A1466" t="str">
            <v>73Hg</v>
          </cell>
          <cell r="B1466" t="str">
            <v>Hg</v>
          </cell>
          <cell r="C1466">
            <v>73</v>
          </cell>
          <cell r="D1466" t="str">
            <v>NIST 8414 </v>
          </cell>
          <cell r="E1466" t="str">
            <v>MUSCLE (BOVINE)</v>
          </cell>
          <cell r="F1466">
            <v>0.008</v>
          </cell>
          <cell r="G1466">
            <v>0.002</v>
          </cell>
          <cell r="H1466">
            <v>0.005</v>
          </cell>
          <cell r="I1466">
            <v>0.003</v>
          </cell>
        </row>
        <row r="1467">
          <cell r="A1467" t="str">
            <v>73I</v>
          </cell>
          <cell r="B1467" t="str">
            <v>I</v>
          </cell>
          <cell r="C1467">
            <v>73</v>
          </cell>
          <cell r="D1467" t="str">
            <v>NIST 8414 </v>
          </cell>
          <cell r="E1467" t="str">
            <v>MUSCLE (BOVINE)</v>
          </cell>
          <cell r="F1467">
            <v>0.047</v>
          </cell>
          <cell r="G1467">
            <v>0.023000000000000003</v>
          </cell>
          <cell r="H1467" t="str">
            <v>0.035</v>
          </cell>
          <cell r="I1467">
            <v>0.012</v>
          </cell>
        </row>
        <row r="1468">
          <cell r="A1468" t="str">
            <v>73K</v>
          </cell>
          <cell r="B1468" t="str">
            <v>K</v>
          </cell>
          <cell r="C1468">
            <v>73</v>
          </cell>
          <cell r="D1468" t="str">
            <v>NIST 8414 </v>
          </cell>
          <cell r="E1468" t="str">
            <v>MUSCLE (BOVINE)</v>
          </cell>
          <cell r="F1468">
            <v>15540</v>
          </cell>
          <cell r="G1468">
            <v>14800</v>
          </cell>
          <cell r="H1468">
            <v>15170</v>
          </cell>
          <cell r="I1468">
            <v>370</v>
          </cell>
        </row>
        <row r="1469">
          <cell r="A1469" t="str">
            <v>73Mg</v>
          </cell>
          <cell r="B1469" t="str">
            <v>Mg</v>
          </cell>
          <cell r="C1469">
            <v>73</v>
          </cell>
          <cell r="D1469" t="str">
            <v>NIST 8414 </v>
          </cell>
          <cell r="E1469" t="str">
            <v>MUSCLE (BOVINE)</v>
          </cell>
          <cell r="F1469">
            <v>1055</v>
          </cell>
          <cell r="G1469">
            <v>865</v>
          </cell>
          <cell r="H1469">
            <v>960</v>
          </cell>
          <cell r="I1469">
            <v>95</v>
          </cell>
        </row>
        <row r="1470">
          <cell r="A1470" t="str">
            <v>73Mn</v>
          </cell>
          <cell r="B1470" t="str">
            <v>Mn</v>
          </cell>
          <cell r="C1470">
            <v>73</v>
          </cell>
          <cell r="D1470" t="str">
            <v>NIST 8414 </v>
          </cell>
          <cell r="E1470" t="str">
            <v>MUSCLE (BOVINE)</v>
          </cell>
          <cell r="F1470">
            <v>0.45999999999999996</v>
          </cell>
          <cell r="G1470">
            <v>0.28</v>
          </cell>
          <cell r="H1470">
            <v>0.37</v>
          </cell>
          <cell r="I1470">
            <v>0.09</v>
          </cell>
        </row>
        <row r="1471">
          <cell r="A1471" t="str">
            <v>73Mo</v>
          </cell>
          <cell r="B1471" t="str">
            <v>Mo</v>
          </cell>
          <cell r="C1471">
            <v>73</v>
          </cell>
          <cell r="D1471" t="str">
            <v>NIST 8414 </v>
          </cell>
          <cell r="E1471" t="str">
            <v>MUSCLE (BOVINE)</v>
          </cell>
          <cell r="F1471">
            <v>0.14</v>
          </cell>
          <cell r="G1471">
            <v>0.020000000000000004</v>
          </cell>
          <cell r="H1471">
            <v>0.08</v>
          </cell>
          <cell r="I1471">
            <v>0.06</v>
          </cell>
        </row>
        <row r="1472">
          <cell r="A1472" t="str">
            <v>73N</v>
          </cell>
          <cell r="B1472" t="str">
            <v>N</v>
          </cell>
          <cell r="C1472">
            <v>73</v>
          </cell>
          <cell r="D1472" t="str">
            <v>NIST 8414 </v>
          </cell>
          <cell r="E1472" t="str">
            <v>MUSCLE (BOVINE)</v>
          </cell>
          <cell r="F1472">
            <v>140700</v>
          </cell>
          <cell r="G1472">
            <v>134300</v>
          </cell>
          <cell r="H1472" t="str">
            <v>137500</v>
          </cell>
          <cell r="I1472">
            <v>3200</v>
          </cell>
        </row>
        <row r="1473">
          <cell r="A1473" t="str">
            <v>73Na</v>
          </cell>
          <cell r="B1473" t="str">
            <v>Na</v>
          </cell>
          <cell r="C1473">
            <v>73</v>
          </cell>
          <cell r="D1473" t="str">
            <v>NIST 8414 </v>
          </cell>
          <cell r="E1473" t="str">
            <v>MUSCLE (BOVINE)</v>
          </cell>
          <cell r="F1473">
            <v>2180</v>
          </cell>
          <cell r="G1473">
            <v>2020</v>
          </cell>
          <cell r="H1473">
            <v>2100</v>
          </cell>
          <cell r="I1473">
            <v>80</v>
          </cell>
        </row>
        <row r="1474">
          <cell r="A1474" t="str">
            <v>73Ni</v>
          </cell>
          <cell r="B1474" t="str">
            <v>Ni</v>
          </cell>
          <cell r="C1474">
            <v>73</v>
          </cell>
          <cell r="D1474" t="str">
            <v>NIST 8414 </v>
          </cell>
          <cell r="E1474" t="str">
            <v>MUSCLE (BOVINE)</v>
          </cell>
          <cell r="F1474">
            <v>0.09</v>
          </cell>
          <cell r="G1474">
            <v>0.010000000000000002</v>
          </cell>
          <cell r="H1474">
            <v>0.05</v>
          </cell>
          <cell r="I1474">
            <v>0.04</v>
          </cell>
        </row>
        <row r="1475">
          <cell r="A1475" t="str">
            <v>73P</v>
          </cell>
          <cell r="B1475" t="str">
            <v>P</v>
          </cell>
          <cell r="C1475">
            <v>73</v>
          </cell>
          <cell r="D1475" t="str">
            <v>NIST 8414 </v>
          </cell>
          <cell r="E1475" t="str">
            <v>MUSCLE (BOVINE)</v>
          </cell>
          <cell r="F1475">
            <v>8810</v>
          </cell>
          <cell r="G1475">
            <v>7910</v>
          </cell>
          <cell r="H1475" t="str">
            <v>8360</v>
          </cell>
          <cell r="I1475">
            <v>450</v>
          </cell>
        </row>
        <row r="1476">
          <cell r="A1476" t="str">
            <v>73Pb</v>
          </cell>
          <cell r="B1476" t="str">
            <v>Pb</v>
          </cell>
          <cell r="C1476">
            <v>73</v>
          </cell>
          <cell r="D1476" t="str">
            <v>NIST 8414 </v>
          </cell>
          <cell r="E1476" t="str">
            <v>MUSCLE (BOVINE)</v>
          </cell>
          <cell r="F1476">
            <v>0.62</v>
          </cell>
          <cell r="G1476">
            <v>0.14</v>
          </cell>
          <cell r="H1476">
            <v>0.38</v>
          </cell>
          <cell r="I1476">
            <v>0.24</v>
          </cell>
        </row>
        <row r="1477">
          <cell r="A1477" t="str">
            <v>73Rb</v>
          </cell>
          <cell r="B1477" t="str">
            <v>Rb</v>
          </cell>
          <cell r="C1477">
            <v>73</v>
          </cell>
          <cell r="D1477" t="str">
            <v>NIST 8414 </v>
          </cell>
          <cell r="E1477" t="str">
            <v>MUSCLE (BOVINE)</v>
          </cell>
          <cell r="F1477">
            <v>32.2</v>
          </cell>
          <cell r="G1477">
            <v>25.2</v>
          </cell>
          <cell r="H1477" t="str">
            <v>28.7</v>
          </cell>
          <cell r="I1477">
            <v>3.5</v>
          </cell>
        </row>
        <row r="1478">
          <cell r="A1478" t="str">
            <v>73S</v>
          </cell>
          <cell r="B1478" t="str">
            <v>S</v>
          </cell>
          <cell r="C1478">
            <v>73</v>
          </cell>
          <cell r="D1478" t="str">
            <v>NIST 8414 </v>
          </cell>
          <cell r="E1478" t="str">
            <v>MUSCLE (BOVINE)</v>
          </cell>
          <cell r="F1478">
            <v>8360</v>
          </cell>
          <cell r="G1478">
            <v>7540</v>
          </cell>
          <cell r="H1478" t="str">
            <v>7950</v>
          </cell>
          <cell r="I1478">
            <v>410</v>
          </cell>
        </row>
        <row r="1479">
          <cell r="A1479" t="str">
            <v>73Sb</v>
          </cell>
          <cell r="B1479" t="str">
            <v>Sb</v>
          </cell>
          <cell r="C1479">
            <v>73</v>
          </cell>
          <cell r="D1479" t="str">
            <v>NIST 8414 </v>
          </cell>
          <cell r="E1479" t="str">
            <v>MUSCLE (BOVINE)</v>
          </cell>
          <cell r="F1479">
            <v>0.01</v>
          </cell>
          <cell r="G1479">
            <v>0.01</v>
          </cell>
          <cell r="H1479" t="str">
            <v>(0.01)</v>
          </cell>
        </row>
        <row r="1480">
          <cell r="A1480" t="str">
            <v>73Se</v>
          </cell>
          <cell r="B1480" t="str">
            <v>Se</v>
          </cell>
          <cell r="C1480">
            <v>73</v>
          </cell>
          <cell r="D1480" t="str">
            <v>NIST 8414 </v>
          </cell>
          <cell r="E1480" t="str">
            <v>MUSCLE (BOVINE)</v>
          </cell>
          <cell r="F1480">
            <v>0.086</v>
          </cell>
          <cell r="G1480">
            <v>0.066</v>
          </cell>
          <cell r="H1480">
            <v>0.076</v>
          </cell>
          <cell r="I1480">
            <v>0.01</v>
          </cell>
        </row>
        <row r="1481">
          <cell r="A1481" t="str">
            <v>73Sn</v>
          </cell>
          <cell r="B1481" t="str">
            <v>Sn</v>
          </cell>
          <cell r="C1481">
            <v>73</v>
          </cell>
          <cell r="D1481" t="str">
            <v>NIST 8414 </v>
          </cell>
          <cell r="E1481" t="str">
            <v>MUSCLE (BOVINE)</v>
          </cell>
          <cell r="F1481" t="str">
            <v>NC</v>
          </cell>
          <cell r="G1481" t="str">
            <v>NC</v>
          </cell>
        </row>
        <row r="1482">
          <cell r="A1482" t="str">
            <v>73Sr</v>
          </cell>
          <cell r="B1482" t="str">
            <v>Sr</v>
          </cell>
          <cell r="C1482">
            <v>73</v>
          </cell>
          <cell r="D1482" t="str">
            <v>NIST 8414 </v>
          </cell>
          <cell r="E1482" t="str">
            <v>MUSCLE (BOVINE)</v>
          </cell>
          <cell r="F1482">
            <v>0.067</v>
          </cell>
          <cell r="G1482">
            <v>0.037</v>
          </cell>
          <cell r="H1482" t="str">
            <v>0.052</v>
          </cell>
          <cell r="I1482">
            <v>0.015</v>
          </cell>
        </row>
        <row r="1483">
          <cell r="A1483" t="str">
            <v>73V</v>
          </cell>
          <cell r="B1483" t="str">
            <v>V</v>
          </cell>
          <cell r="C1483">
            <v>73</v>
          </cell>
          <cell r="D1483" t="str">
            <v>NIST 8414 </v>
          </cell>
          <cell r="E1483" t="str">
            <v>MUSCLE (BOVINE)</v>
          </cell>
          <cell r="F1483">
            <v>0.005</v>
          </cell>
          <cell r="G1483">
            <v>0.005</v>
          </cell>
          <cell r="H1483" t="str">
            <v>(0.005)</v>
          </cell>
        </row>
        <row r="1484">
          <cell r="A1484" t="str">
            <v>73Zn</v>
          </cell>
          <cell r="B1484" t="str">
            <v>Zn</v>
          </cell>
          <cell r="C1484">
            <v>73</v>
          </cell>
          <cell r="D1484" t="str">
            <v>NIST 8414 </v>
          </cell>
          <cell r="E1484" t="str">
            <v>MUSCLE (BOVINE)</v>
          </cell>
          <cell r="F1484">
            <v>156</v>
          </cell>
          <cell r="G1484">
            <v>128</v>
          </cell>
          <cell r="H1484">
            <v>142</v>
          </cell>
          <cell r="I1484">
            <v>14</v>
          </cell>
        </row>
        <row r="1485">
          <cell r="A1485" t="str">
            <v>74Ag</v>
          </cell>
          <cell r="B1485" t="str">
            <v>Ag</v>
          </cell>
          <cell r="C1485">
            <v>74</v>
          </cell>
          <cell r="D1485" t="str">
            <v>NIST H2O 1643d</v>
          </cell>
          <cell r="E1485" t="str">
            <v>WATER</v>
          </cell>
          <cell r="F1485">
            <v>1.327</v>
          </cell>
          <cell r="G1485">
            <v>1.213</v>
          </cell>
          <cell r="H1485">
            <v>1.27</v>
          </cell>
          <cell r="I1485">
            <v>0.057</v>
          </cell>
        </row>
        <row r="1486">
          <cell r="A1486" t="str">
            <v>74Al</v>
          </cell>
          <cell r="B1486" t="str">
            <v>Al</v>
          </cell>
          <cell r="C1486">
            <v>74</v>
          </cell>
          <cell r="D1486" t="str">
            <v>NIST H2O 1643d</v>
          </cell>
          <cell r="E1486" t="str">
            <v>WATER</v>
          </cell>
          <cell r="F1486">
            <v>131.1</v>
          </cell>
          <cell r="G1486">
            <v>124.1</v>
          </cell>
          <cell r="H1486">
            <v>127.6</v>
          </cell>
          <cell r="I1486">
            <v>3.5</v>
          </cell>
        </row>
        <row r="1487">
          <cell r="A1487" t="str">
            <v>74As</v>
          </cell>
          <cell r="B1487" t="str">
            <v>As</v>
          </cell>
          <cell r="C1487">
            <v>74</v>
          </cell>
          <cell r="D1487" t="str">
            <v>NIST H2O 1643d</v>
          </cell>
          <cell r="E1487" t="str">
            <v>WATER</v>
          </cell>
          <cell r="F1487">
            <v>56.75</v>
          </cell>
          <cell r="G1487">
            <v>55.290000000000006</v>
          </cell>
          <cell r="H1487">
            <v>56.02</v>
          </cell>
          <cell r="I1487">
            <v>0.73</v>
          </cell>
        </row>
        <row r="1488">
          <cell r="A1488" t="str">
            <v>74B</v>
          </cell>
          <cell r="B1488" t="str">
            <v>B</v>
          </cell>
          <cell r="C1488">
            <v>74</v>
          </cell>
          <cell r="D1488" t="str">
            <v>NIST H2O 1643d</v>
          </cell>
          <cell r="E1488" t="str">
            <v>WATER</v>
          </cell>
          <cell r="F1488">
            <v>150</v>
          </cell>
          <cell r="G1488">
            <v>139.60000000000002</v>
          </cell>
          <cell r="H1488">
            <v>144.8</v>
          </cell>
          <cell r="I1488">
            <v>5.2</v>
          </cell>
        </row>
        <row r="1489">
          <cell r="A1489" t="str">
            <v>74Ba</v>
          </cell>
          <cell r="B1489" t="str">
            <v>Ba</v>
          </cell>
          <cell r="C1489">
            <v>74</v>
          </cell>
          <cell r="D1489" t="str">
            <v>NIST H2O 1643d</v>
          </cell>
          <cell r="E1489" t="str">
            <v>WATER</v>
          </cell>
          <cell r="F1489">
            <v>515.4</v>
          </cell>
          <cell r="G1489">
            <v>497.6</v>
          </cell>
          <cell r="H1489" t="str">
            <v>506.5</v>
          </cell>
          <cell r="I1489">
            <v>8.9</v>
          </cell>
        </row>
        <row r="1490">
          <cell r="A1490" t="str">
            <v>74Be</v>
          </cell>
          <cell r="B1490" t="str">
            <v>Be</v>
          </cell>
          <cell r="C1490">
            <v>74</v>
          </cell>
          <cell r="D1490" t="str">
            <v>NIST H2O 1643d</v>
          </cell>
          <cell r="E1490" t="str">
            <v>WATER</v>
          </cell>
          <cell r="F1490">
            <v>12.809999999999999</v>
          </cell>
          <cell r="G1490">
            <v>12.25</v>
          </cell>
          <cell r="H1490">
            <v>12.53</v>
          </cell>
          <cell r="I1490">
            <v>0.28</v>
          </cell>
        </row>
        <row r="1491">
          <cell r="A1491" t="str">
            <v>74Bi</v>
          </cell>
          <cell r="B1491" t="str">
            <v>Bi</v>
          </cell>
          <cell r="C1491">
            <v>74</v>
          </cell>
          <cell r="D1491" t="str">
            <v>NIST H2O 1643d</v>
          </cell>
          <cell r="E1491" t="str">
            <v>WATER</v>
          </cell>
          <cell r="F1491">
            <v>13</v>
          </cell>
          <cell r="G1491">
            <v>13</v>
          </cell>
          <cell r="H1491" t="str">
            <v>(13)</v>
          </cell>
        </row>
        <row r="1492">
          <cell r="A1492" t="str">
            <v>74Ca</v>
          </cell>
          <cell r="B1492" t="str">
            <v>Ca</v>
          </cell>
          <cell r="C1492">
            <v>74</v>
          </cell>
          <cell r="D1492" t="str">
            <v>NIST H2O 1643d</v>
          </cell>
          <cell r="E1492" t="str">
            <v>WATER</v>
          </cell>
          <cell r="F1492">
            <v>31540</v>
          </cell>
          <cell r="G1492">
            <v>30540</v>
          </cell>
          <cell r="H1492">
            <v>31040</v>
          </cell>
          <cell r="I1492">
            <v>500</v>
          </cell>
        </row>
        <row r="1493">
          <cell r="A1493" t="str">
            <v>74Cd</v>
          </cell>
          <cell r="B1493" t="str">
            <v>Cd</v>
          </cell>
          <cell r="C1493">
            <v>74</v>
          </cell>
          <cell r="D1493" t="str">
            <v>NIST H2O 1643d</v>
          </cell>
          <cell r="E1493" t="str">
            <v>WATER</v>
          </cell>
          <cell r="F1493">
            <v>6.84</v>
          </cell>
          <cell r="G1493">
            <v>6.1</v>
          </cell>
          <cell r="H1493">
            <v>6.47</v>
          </cell>
          <cell r="I1493">
            <v>0.37</v>
          </cell>
        </row>
        <row r="1494">
          <cell r="A1494" t="str">
            <v>74Co</v>
          </cell>
          <cell r="B1494" t="str">
            <v>Co</v>
          </cell>
          <cell r="C1494">
            <v>74</v>
          </cell>
          <cell r="D1494" t="str">
            <v>NIST H2O 1643d</v>
          </cell>
          <cell r="E1494" t="str">
            <v>WATER</v>
          </cell>
          <cell r="F1494">
            <v>25.59</v>
          </cell>
          <cell r="G1494">
            <v>24.41</v>
          </cell>
          <cell r="H1494" t="str">
            <v>25.00</v>
          </cell>
          <cell r="I1494">
            <v>0.59</v>
          </cell>
        </row>
        <row r="1495">
          <cell r="A1495" t="str">
            <v>74Cr</v>
          </cell>
          <cell r="B1495" t="str">
            <v>Cr</v>
          </cell>
          <cell r="C1495">
            <v>74</v>
          </cell>
          <cell r="D1495" t="str">
            <v>NIST H2O 1643d</v>
          </cell>
          <cell r="E1495" t="str">
            <v>WATER</v>
          </cell>
          <cell r="F1495">
            <v>18.73</v>
          </cell>
          <cell r="G1495">
            <v>18.330000000000002</v>
          </cell>
          <cell r="H1495">
            <v>18.53</v>
          </cell>
          <cell r="I1495">
            <v>0.2</v>
          </cell>
        </row>
        <row r="1496">
          <cell r="A1496" t="str">
            <v>74Cu</v>
          </cell>
          <cell r="B1496" t="str">
            <v>Cu</v>
          </cell>
          <cell r="C1496">
            <v>74</v>
          </cell>
          <cell r="D1496" t="str">
            <v>NIST H2O 1643d</v>
          </cell>
          <cell r="E1496" t="str">
            <v>WATER</v>
          </cell>
          <cell r="F1496">
            <v>24.3</v>
          </cell>
          <cell r="G1496">
            <v>16.7</v>
          </cell>
          <cell r="H1496">
            <v>20.5</v>
          </cell>
          <cell r="I1496">
            <v>3.8</v>
          </cell>
        </row>
        <row r="1497">
          <cell r="A1497" t="str">
            <v>74Fe</v>
          </cell>
          <cell r="B1497" t="str">
            <v>Fe</v>
          </cell>
          <cell r="C1497">
            <v>74</v>
          </cell>
          <cell r="D1497" t="str">
            <v>NIST H2O 1643d</v>
          </cell>
          <cell r="E1497" t="str">
            <v>WATER</v>
          </cell>
          <cell r="F1497">
            <v>95.10000000000001</v>
          </cell>
          <cell r="G1497">
            <v>87.3</v>
          </cell>
          <cell r="H1497">
            <v>91.2</v>
          </cell>
          <cell r="I1497">
            <v>3.9</v>
          </cell>
        </row>
        <row r="1498">
          <cell r="A1498" t="str">
            <v>74Hg</v>
          </cell>
          <cell r="B1498" t="str">
            <v>Hg</v>
          </cell>
          <cell r="C1498">
            <v>74</v>
          </cell>
          <cell r="D1498" t="str">
            <v>NIST H2O 1643d</v>
          </cell>
          <cell r="E1498" t="str">
            <v>WATER</v>
          </cell>
          <cell r="F1498" t="str">
            <v>NC</v>
          </cell>
          <cell r="G1498" t="str">
            <v>NC</v>
          </cell>
        </row>
        <row r="1499">
          <cell r="A1499" t="str">
            <v>74K</v>
          </cell>
          <cell r="B1499" t="str">
            <v>K</v>
          </cell>
          <cell r="C1499">
            <v>74</v>
          </cell>
          <cell r="D1499" t="str">
            <v>NIST H2O 1643d</v>
          </cell>
          <cell r="E1499" t="str">
            <v>WATER</v>
          </cell>
          <cell r="F1499">
            <v>2391</v>
          </cell>
          <cell r="G1499">
            <v>2321</v>
          </cell>
          <cell r="H1499">
            <v>2356</v>
          </cell>
          <cell r="I1499">
            <v>35</v>
          </cell>
        </row>
        <row r="1500">
          <cell r="A1500" t="str">
            <v>74Li</v>
          </cell>
          <cell r="B1500" t="str">
            <v>Li</v>
          </cell>
          <cell r="C1500">
            <v>74</v>
          </cell>
          <cell r="D1500" t="str">
            <v>NIST H2O 1643d</v>
          </cell>
          <cell r="E1500" t="str">
            <v>WATER</v>
          </cell>
          <cell r="F1500">
            <v>17.05</v>
          </cell>
          <cell r="G1500">
            <v>15.95</v>
          </cell>
          <cell r="H1500" t="str">
            <v>16.5</v>
          </cell>
          <cell r="I1500">
            <v>0.55</v>
          </cell>
        </row>
        <row r="1501">
          <cell r="A1501" t="str">
            <v>74Mg</v>
          </cell>
          <cell r="B1501" t="str">
            <v>Mg</v>
          </cell>
          <cell r="C1501">
            <v>74</v>
          </cell>
          <cell r="D1501" t="str">
            <v>NIST H2O 1643d</v>
          </cell>
          <cell r="E1501" t="str">
            <v>WATER</v>
          </cell>
          <cell r="F1501">
            <v>8024</v>
          </cell>
          <cell r="G1501">
            <v>7954</v>
          </cell>
          <cell r="H1501">
            <v>7989</v>
          </cell>
          <cell r="I1501">
            <v>35</v>
          </cell>
        </row>
        <row r="1502">
          <cell r="A1502" t="str">
            <v>74Mn</v>
          </cell>
          <cell r="B1502" t="str">
            <v>Mn</v>
          </cell>
          <cell r="C1502">
            <v>74</v>
          </cell>
          <cell r="D1502" t="str">
            <v>NIST H2O 1643d</v>
          </cell>
          <cell r="E1502" t="str">
            <v>WATER</v>
          </cell>
          <cell r="F1502">
            <v>38.489999999999995</v>
          </cell>
          <cell r="G1502">
            <v>36.83</v>
          </cell>
          <cell r="H1502">
            <v>37.66</v>
          </cell>
          <cell r="I1502">
            <v>0.83</v>
          </cell>
        </row>
        <row r="1503">
          <cell r="A1503" t="str">
            <v>74Mo</v>
          </cell>
          <cell r="B1503" t="str">
            <v>Mo</v>
          </cell>
          <cell r="C1503">
            <v>74</v>
          </cell>
          <cell r="D1503" t="str">
            <v>NIST H2O 1643d</v>
          </cell>
          <cell r="E1503" t="str">
            <v>WATER</v>
          </cell>
          <cell r="F1503">
            <v>114.60000000000001</v>
          </cell>
          <cell r="G1503">
            <v>111.2</v>
          </cell>
          <cell r="H1503">
            <v>112.9</v>
          </cell>
          <cell r="I1503">
            <v>1.7</v>
          </cell>
        </row>
        <row r="1504">
          <cell r="A1504" t="str">
            <v>74Na</v>
          </cell>
          <cell r="B1504" t="str">
            <v>Na</v>
          </cell>
          <cell r="C1504">
            <v>74</v>
          </cell>
          <cell r="D1504" t="str">
            <v>NIST H2O 1643d</v>
          </cell>
          <cell r="E1504" t="str">
            <v>WATER</v>
          </cell>
          <cell r="F1504">
            <v>22710</v>
          </cell>
          <cell r="G1504">
            <v>21430</v>
          </cell>
          <cell r="H1504">
            <v>22070</v>
          </cell>
          <cell r="I1504">
            <v>640</v>
          </cell>
        </row>
        <row r="1505">
          <cell r="A1505" t="str">
            <v>74Ni</v>
          </cell>
          <cell r="B1505" t="str">
            <v>Ni</v>
          </cell>
          <cell r="C1505">
            <v>74</v>
          </cell>
          <cell r="D1505" t="str">
            <v>NIST H2O 1643d</v>
          </cell>
          <cell r="E1505" t="str">
            <v>WATER</v>
          </cell>
          <cell r="F1505">
            <v>60.800000000000004</v>
          </cell>
          <cell r="G1505">
            <v>55.4</v>
          </cell>
          <cell r="H1505">
            <v>58.1</v>
          </cell>
          <cell r="I1505">
            <v>2.7</v>
          </cell>
        </row>
        <row r="1506">
          <cell r="A1506" t="str">
            <v>74Pb</v>
          </cell>
          <cell r="B1506" t="str">
            <v>Pb</v>
          </cell>
          <cell r="C1506">
            <v>74</v>
          </cell>
          <cell r="D1506" t="str">
            <v>NIST H2O 1643d</v>
          </cell>
          <cell r="E1506" t="str">
            <v>WATER</v>
          </cell>
          <cell r="F1506">
            <v>18.79</v>
          </cell>
          <cell r="G1506">
            <v>17.509999999999998</v>
          </cell>
          <cell r="H1506">
            <v>18.15</v>
          </cell>
          <cell r="I1506">
            <v>0.64</v>
          </cell>
        </row>
        <row r="1507">
          <cell r="A1507" t="str">
            <v>74Rb</v>
          </cell>
          <cell r="B1507" t="str">
            <v>Rb</v>
          </cell>
          <cell r="C1507">
            <v>74</v>
          </cell>
          <cell r="D1507" t="str">
            <v>NIST H2O 1643d</v>
          </cell>
          <cell r="E1507" t="str">
            <v>WATER</v>
          </cell>
          <cell r="F1507">
            <v>13</v>
          </cell>
          <cell r="G1507">
            <v>13</v>
          </cell>
          <cell r="H1507" t="str">
            <v>(13)</v>
          </cell>
        </row>
        <row r="1508">
          <cell r="A1508" t="str">
            <v>74Sb</v>
          </cell>
          <cell r="B1508" t="str">
            <v>Sb</v>
          </cell>
          <cell r="C1508">
            <v>74</v>
          </cell>
          <cell r="D1508" t="str">
            <v>NIST H2O 1643d</v>
          </cell>
          <cell r="E1508" t="str">
            <v>WATER</v>
          </cell>
          <cell r="F1508">
            <v>55.2</v>
          </cell>
          <cell r="G1508">
            <v>53</v>
          </cell>
          <cell r="H1508">
            <v>54.1</v>
          </cell>
          <cell r="I1508">
            <v>1.1</v>
          </cell>
        </row>
        <row r="1509">
          <cell r="A1509" t="str">
            <v>74Se</v>
          </cell>
          <cell r="B1509" t="str">
            <v>Se</v>
          </cell>
          <cell r="C1509">
            <v>74</v>
          </cell>
          <cell r="D1509" t="str">
            <v>NIST H2O 1643d</v>
          </cell>
          <cell r="E1509" t="str">
            <v>WATER</v>
          </cell>
          <cell r="F1509">
            <v>11.6</v>
          </cell>
          <cell r="G1509">
            <v>11.26</v>
          </cell>
          <cell r="H1509">
            <v>11.43</v>
          </cell>
          <cell r="I1509">
            <v>0.17</v>
          </cell>
        </row>
        <row r="1510">
          <cell r="A1510" t="str">
            <v>74Sn</v>
          </cell>
          <cell r="B1510" t="str">
            <v>Sn</v>
          </cell>
          <cell r="C1510">
            <v>74</v>
          </cell>
          <cell r="D1510" t="str">
            <v>NIST H2O 1643d</v>
          </cell>
          <cell r="E1510" t="str">
            <v>WATER</v>
          </cell>
          <cell r="F1510" t="str">
            <v>NC</v>
          </cell>
          <cell r="G1510" t="str">
            <v>NC</v>
          </cell>
        </row>
        <row r="1511">
          <cell r="A1511" t="str">
            <v>74Sr</v>
          </cell>
          <cell r="B1511" t="str">
            <v>Sr</v>
          </cell>
          <cell r="C1511">
            <v>74</v>
          </cell>
          <cell r="D1511" t="str">
            <v>NIST H2O 1643d</v>
          </cell>
          <cell r="E1511" t="str">
            <v>WATER</v>
          </cell>
          <cell r="F1511">
            <v>298.2</v>
          </cell>
          <cell r="G1511">
            <v>291.40000000000003</v>
          </cell>
          <cell r="H1511" t="str">
            <v>294.8</v>
          </cell>
          <cell r="I1511">
            <v>3.4</v>
          </cell>
        </row>
        <row r="1512">
          <cell r="A1512" t="str">
            <v>74Te</v>
          </cell>
          <cell r="B1512" t="str">
            <v>Te</v>
          </cell>
          <cell r="C1512">
            <v>74</v>
          </cell>
          <cell r="D1512" t="str">
            <v>NIST H2O 1643d</v>
          </cell>
          <cell r="E1512" t="str">
            <v>WATER</v>
          </cell>
          <cell r="F1512">
            <v>1</v>
          </cell>
          <cell r="G1512">
            <v>1</v>
          </cell>
          <cell r="H1512" t="str">
            <v>(1)</v>
          </cell>
        </row>
        <row r="1513">
          <cell r="A1513" t="str">
            <v>74Tl</v>
          </cell>
          <cell r="B1513" t="str">
            <v>Tl</v>
          </cell>
          <cell r="C1513">
            <v>74</v>
          </cell>
          <cell r="D1513" t="str">
            <v>NIST H2O 1643d</v>
          </cell>
          <cell r="E1513" t="str">
            <v>WATER</v>
          </cell>
          <cell r="F1513">
            <v>7.53</v>
          </cell>
          <cell r="G1513">
            <v>7.03</v>
          </cell>
          <cell r="H1513" t="str">
            <v>7.28</v>
          </cell>
          <cell r="I1513">
            <v>0.25</v>
          </cell>
        </row>
        <row r="1514">
          <cell r="A1514" t="str">
            <v>74V</v>
          </cell>
          <cell r="B1514" t="str">
            <v>V</v>
          </cell>
          <cell r="C1514">
            <v>74</v>
          </cell>
          <cell r="D1514" t="str">
            <v>NIST H2O 1643d</v>
          </cell>
          <cell r="E1514" t="str">
            <v>WATER</v>
          </cell>
          <cell r="F1514">
            <v>36.5</v>
          </cell>
          <cell r="G1514">
            <v>33.7</v>
          </cell>
          <cell r="H1514" t="str">
            <v>35.1</v>
          </cell>
          <cell r="I1514">
            <v>1.4</v>
          </cell>
        </row>
        <row r="1515">
          <cell r="A1515" t="str">
            <v>74Zn</v>
          </cell>
          <cell r="B1515" t="str">
            <v>Zn</v>
          </cell>
          <cell r="C1515">
            <v>74</v>
          </cell>
          <cell r="D1515" t="str">
            <v>NIST H2O 1643d</v>
          </cell>
          <cell r="E1515" t="str">
            <v>WATER</v>
          </cell>
          <cell r="F1515">
            <v>73.13000000000001</v>
          </cell>
          <cell r="G1515">
            <v>71.83</v>
          </cell>
          <cell r="H1515">
            <v>72.48</v>
          </cell>
          <cell r="I1515">
            <v>0.65</v>
          </cell>
        </row>
        <row r="1516">
          <cell r="A1516" t="str">
            <v>75Ag</v>
          </cell>
          <cell r="B1516" t="str">
            <v>Ag</v>
          </cell>
          <cell r="C1516">
            <v>75</v>
          </cell>
          <cell r="D1516" t="str">
            <v>NIST 8415 </v>
          </cell>
          <cell r="E1516" t="str">
            <v>EGG (Whole)</v>
          </cell>
          <cell r="F1516" t="str">
            <v>NC</v>
          </cell>
          <cell r="G1516" t="str">
            <v>NC</v>
          </cell>
        </row>
        <row r="1517">
          <cell r="A1517" t="str">
            <v>75Al</v>
          </cell>
          <cell r="B1517" t="str">
            <v>Al</v>
          </cell>
          <cell r="C1517">
            <v>75</v>
          </cell>
          <cell r="D1517" t="str">
            <v>NIST 8415 </v>
          </cell>
          <cell r="E1517" t="str">
            <v>EGG (Whole)</v>
          </cell>
          <cell r="F1517">
            <v>626</v>
          </cell>
          <cell r="G1517">
            <v>454</v>
          </cell>
          <cell r="H1517">
            <v>540</v>
          </cell>
          <cell r="I1517">
            <v>86</v>
          </cell>
        </row>
        <row r="1518">
          <cell r="A1518" t="str">
            <v>75As</v>
          </cell>
          <cell r="B1518" t="str">
            <v>As</v>
          </cell>
          <cell r="C1518">
            <v>75</v>
          </cell>
          <cell r="D1518" t="str">
            <v>NIST 8415 </v>
          </cell>
          <cell r="E1518" t="str">
            <v>EGG (Whole)</v>
          </cell>
          <cell r="F1518">
            <v>0.01</v>
          </cell>
          <cell r="G1518">
            <v>0.01</v>
          </cell>
          <cell r="H1518" t="str">
            <v>(0.01)</v>
          </cell>
        </row>
        <row r="1519">
          <cell r="A1519" t="str">
            <v>75B</v>
          </cell>
          <cell r="B1519" t="str">
            <v>B</v>
          </cell>
          <cell r="C1519">
            <v>75</v>
          </cell>
          <cell r="D1519" t="str">
            <v>NIST 8415 </v>
          </cell>
          <cell r="E1519" t="str">
            <v>EGG (Whole)</v>
          </cell>
          <cell r="F1519">
            <v>0.6699999999999999</v>
          </cell>
          <cell r="G1519">
            <v>0.14999999999999997</v>
          </cell>
          <cell r="H1519">
            <v>0.41</v>
          </cell>
          <cell r="I1519">
            <v>0.26</v>
          </cell>
        </row>
        <row r="1520">
          <cell r="A1520" t="str">
            <v>75Ba</v>
          </cell>
          <cell r="B1520" t="str">
            <v>Ba</v>
          </cell>
          <cell r="C1520">
            <v>75</v>
          </cell>
          <cell r="D1520" t="str">
            <v>NIST 8415 </v>
          </cell>
          <cell r="E1520" t="str">
            <v>EGG (Whole)</v>
          </cell>
          <cell r="F1520">
            <v>3</v>
          </cell>
          <cell r="G1520">
            <v>3</v>
          </cell>
          <cell r="H1520" t="str">
            <v>(3)</v>
          </cell>
        </row>
        <row r="1521">
          <cell r="A1521" t="str">
            <v>75Be</v>
          </cell>
          <cell r="B1521" t="str">
            <v>Be</v>
          </cell>
          <cell r="C1521">
            <v>75</v>
          </cell>
          <cell r="D1521" t="str">
            <v>NIST 8415 </v>
          </cell>
          <cell r="E1521" t="str">
            <v>EGG (Whole)</v>
          </cell>
          <cell r="F1521" t="str">
            <v>NC</v>
          </cell>
          <cell r="G1521" t="str">
            <v>NC</v>
          </cell>
        </row>
        <row r="1522">
          <cell r="A1522" t="str">
            <v>75Ca</v>
          </cell>
          <cell r="B1522" t="str">
            <v>Ca</v>
          </cell>
          <cell r="C1522">
            <v>75</v>
          </cell>
          <cell r="D1522" t="str">
            <v>NIST 8415 </v>
          </cell>
          <cell r="E1522" t="str">
            <v>EGG (Whole)</v>
          </cell>
          <cell r="F1522">
            <v>2670</v>
          </cell>
          <cell r="G1522">
            <v>2290</v>
          </cell>
          <cell r="H1522">
            <v>2480</v>
          </cell>
          <cell r="I1522">
            <v>190</v>
          </cell>
        </row>
        <row r="1523">
          <cell r="A1523" t="str">
            <v>75Cd</v>
          </cell>
          <cell r="B1523" t="str">
            <v>Cd</v>
          </cell>
          <cell r="C1523">
            <v>75</v>
          </cell>
          <cell r="D1523" t="str">
            <v>NIST 8415 </v>
          </cell>
          <cell r="E1523" t="str">
            <v>EGG (Whole)</v>
          </cell>
          <cell r="F1523">
            <v>0.005</v>
          </cell>
          <cell r="G1523">
            <v>0.005</v>
          </cell>
          <cell r="H1523" t="str">
            <v>(0.005)</v>
          </cell>
        </row>
        <row r="1524">
          <cell r="A1524" t="str">
            <v>75Cl</v>
          </cell>
          <cell r="B1524" t="str">
            <v>Cl</v>
          </cell>
          <cell r="C1524">
            <v>75</v>
          </cell>
          <cell r="D1524" t="str">
            <v>NIST 8415 </v>
          </cell>
          <cell r="E1524" t="str">
            <v>EGG (Whole)</v>
          </cell>
          <cell r="F1524">
            <v>5400</v>
          </cell>
          <cell r="G1524">
            <v>4760</v>
          </cell>
          <cell r="H1524" t="str">
            <v>5080</v>
          </cell>
          <cell r="I1524">
            <v>320</v>
          </cell>
        </row>
        <row r="1525">
          <cell r="A1525" t="str">
            <v>75Co</v>
          </cell>
          <cell r="B1525" t="str">
            <v>Co</v>
          </cell>
          <cell r="C1525">
            <v>75</v>
          </cell>
          <cell r="D1525" t="str">
            <v>NIST 8415 </v>
          </cell>
          <cell r="E1525" t="str">
            <v>EGG (Whole)</v>
          </cell>
          <cell r="F1525">
            <v>0.017</v>
          </cell>
          <cell r="G1525">
            <v>0.007</v>
          </cell>
          <cell r="H1525" t="str">
            <v>0.012</v>
          </cell>
          <cell r="I1525">
            <v>0.005</v>
          </cell>
        </row>
        <row r="1526">
          <cell r="A1526" t="str">
            <v>75Cr</v>
          </cell>
          <cell r="B1526" t="str">
            <v>Cr</v>
          </cell>
          <cell r="C1526">
            <v>75</v>
          </cell>
          <cell r="D1526" t="str">
            <v>NIST 8415 </v>
          </cell>
          <cell r="E1526" t="str">
            <v>EGG (Whole)</v>
          </cell>
          <cell r="F1526">
            <v>0.55</v>
          </cell>
          <cell r="G1526">
            <v>0.19</v>
          </cell>
          <cell r="H1526">
            <v>0.37</v>
          </cell>
          <cell r="I1526">
            <v>0.18</v>
          </cell>
        </row>
        <row r="1527">
          <cell r="A1527" t="str">
            <v>75Cu</v>
          </cell>
          <cell r="B1527" t="str">
            <v>Cu</v>
          </cell>
          <cell r="C1527">
            <v>75</v>
          </cell>
          <cell r="D1527" t="str">
            <v>NIST 8415 </v>
          </cell>
          <cell r="E1527" t="str">
            <v>EGG (Whole)</v>
          </cell>
          <cell r="F1527">
            <v>3.0500000000000003</v>
          </cell>
          <cell r="G1527">
            <v>2.35</v>
          </cell>
          <cell r="H1527">
            <v>2.7</v>
          </cell>
          <cell r="I1527">
            <v>0.35</v>
          </cell>
        </row>
        <row r="1528">
          <cell r="A1528" t="str">
            <v>75Fe</v>
          </cell>
          <cell r="B1528" t="str">
            <v>Fe</v>
          </cell>
          <cell r="C1528">
            <v>75</v>
          </cell>
          <cell r="D1528" t="str">
            <v>NIST 8415 </v>
          </cell>
          <cell r="E1528" t="str">
            <v>EGG (Whole)</v>
          </cell>
          <cell r="F1528">
            <v>128</v>
          </cell>
          <cell r="G1528">
            <v>96</v>
          </cell>
          <cell r="H1528">
            <v>112</v>
          </cell>
          <cell r="I1528">
            <v>16</v>
          </cell>
        </row>
        <row r="1529">
          <cell r="A1529" t="str">
            <v>75Hg</v>
          </cell>
          <cell r="B1529" t="str">
            <v>Hg</v>
          </cell>
          <cell r="C1529">
            <v>75</v>
          </cell>
          <cell r="D1529" t="str">
            <v>NIST 8415 </v>
          </cell>
          <cell r="E1529" t="str">
            <v>EGG (Whole)</v>
          </cell>
          <cell r="F1529">
            <v>0.007</v>
          </cell>
          <cell r="G1529">
            <v>0.001</v>
          </cell>
          <cell r="H1529">
            <v>0.004</v>
          </cell>
          <cell r="I1529">
            <v>0.003</v>
          </cell>
        </row>
        <row r="1530">
          <cell r="A1530" t="str">
            <v>75I</v>
          </cell>
          <cell r="B1530" t="str">
            <v>I</v>
          </cell>
          <cell r="C1530">
            <v>75</v>
          </cell>
          <cell r="D1530" t="str">
            <v>NIST 8415 </v>
          </cell>
          <cell r="E1530" t="str">
            <v>EGG (Whole)</v>
          </cell>
          <cell r="F1530">
            <v>2.43</v>
          </cell>
          <cell r="G1530">
            <v>1.51</v>
          </cell>
          <cell r="H1530" t="str">
            <v>1.97</v>
          </cell>
          <cell r="I1530">
            <v>0.46</v>
          </cell>
        </row>
        <row r="1531">
          <cell r="A1531" t="str">
            <v>75K</v>
          </cell>
          <cell r="B1531" t="str">
            <v>K</v>
          </cell>
          <cell r="C1531">
            <v>75</v>
          </cell>
          <cell r="D1531" t="str">
            <v>NIST 8415 </v>
          </cell>
          <cell r="E1531" t="str">
            <v>EGG (Whole)</v>
          </cell>
          <cell r="F1531">
            <v>3560</v>
          </cell>
          <cell r="G1531">
            <v>2820</v>
          </cell>
          <cell r="H1531">
            <v>3190</v>
          </cell>
          <cell r="I1531">
            <v>370</v>
          </cell>
        </row>
        <row r="1532">
          <cell r="A1532" t="str">
            <v>75Mg</v>
          </cell>
          <cell r="B1532" t="str">
            <v>Mg</v>
          </cell>
          <cell r="C1532">
            <v>75</v>
          </cell>
          <cell r="D1532" t="str">
            <v>NIST 8415 </v>
          </cell>
          <cell r="E1532" t="str">
            <v>EGG (Whole)</v>
          </cell>
          <cell r="F1532">
            <v>332</v>
          </cell>
          <cell r="G1532">
            <v>278</v>
          </cell>
          <cell r="H1532">
            <v>305</v>
          </cell>
          <cell r="I1532">
            <v>27</v>
          </cell>
        </row>
        <row r="1533">
          <cell r="A1533" t="str">
            <v>75Mn</v>
          </cell>
          <cell r="B1533" t="str">
            <v>Mn</v>
          </cell>
          <cell r="C1533">
            <v>75</v>
          </cell>
          <cell r="D1533" t="str">
            <v>NIST 8415 </v>
          </cell>
          <cell r="E1533" t="str">
            <v>EGG (Whole)</v>
          </cell>
          <cell r="F1533">
            <v>2.16</v>
          </cell>
          <cell r="G1533">
            <v>1.4</v>
          </cell>
          <cell r="H1533">
            <v>1.78</v>
          </cell>
          <cell r="I1533">
            <v>0.38</v>
          </cell>
        </row>
        <row r="1534">
          <cell r="A1534" t="str">
            <v>75Mo</v>
          </cell>
          <cell r="B1534" t="str">
            <v>Mo</v>
          </cell>
          <cell r="C1534">
            <v>75</v>
          </cell>
          <cell r="D1534" t="str">
            <v>NIST 8415 </v>
          </cell>
          <cell r="E1534" t="str">
            <v>EGG (Whole)</v>
          </cell>
          <cell r="F1534">
            <v>0.27</v>
          </cell>
          <cell r="G1534">
            <v>0.224</v>
          </cell>
          <cell r="H1534">
            <v>0.247</v>
          </cell>
          <cell r="I1534">
            <v>0.023</v>
          </cell>
        </row>
        <row r="1535">
          <cell r="A1535" t="str">
            <v>75N</v>
          </cell>
          <cell r="B1535" t="str">
            <v>N</v>
          </cell>
          <cell r="C1535">
            <v>75</v>
          </cell>
          <cell r="D1535" t="str">
            <v>NIST 8415 </v>
          </cell>
          <cell r="E1535" t="str">
            <v>EGG (Whole)</v>
          </cell>
          <cell r="F1535">
            <v>64700</v>
          </cell>
          <cell r="G1535">
            <v>61300</v>
          </cell>
          <cell r="H1535" t="str">
            <v>63000</v>
          </cell>
          <cell r="I1535">
            <v>1700</v>
          </cell>
        </row>
        <row r="1536">
          <cell r="A1536" t="str">
            <v>75Na</v>
          </cell>
          <cell r="B1536" t="str">
            <v>Na</v>
          </cell>
          <cell r="C1536">
            <v>75</v>
          </cell>
          <cell r="D1536" t="str">
            <v>NIST 8415 </v>
          </cell>
          <cell r="E1536" t="str">
            <v>EGG (Whole)</v>
          </cell>
          <cell r="F1536">
            <v>4110</v>
          </cell>
          <cell r="G1536">
            <v>3430</v>
          </cell>
          <cell r="H1536">
            <v>3770</v>
          </cell>
          <cell r="I1536">
            <v>340</v>
          </cell>
        </row>
        <row r="1537">
          <cell r="A1537" t="str">
            <v>75Ni</v>
          </cell>
          <cell r="B1537" t="str">
            <v>Ni</v>
          </cell>
          <cell r="C1537">
            <v>75</v>
          </cell>
          <cell r="D1537" t="str">
            <v>NIST 8415 </v>
          </cell>
          <cell r="E1537" t="str">
            <v>EGG (Whole)</v>
          </cell>
          <cell r="F1537" t="str">
            <v>NC</v>
          </cell>
          <cell r="G1537" t="str">
            <v>NC</v>
          </cell>
        </row>
        <row r="1538">
          <cell r="A1538" t="str">
            <v>75P</v>
          </cell>
          <cell r="B1538" t="str">
            <v>P</v>
          </cell>
          <cell r="C1538">
            <v>75</v>
          </cell>
          <cell r="D1538" t="str">
            <v>NIST 8415 </v>
          </cell>
          <cell r="E1538" t="str">
            <v>EGG (Whole)</v>
          </cell>
          <cell r="F1538">
            <v>10330</v>
          </cell>
          <cell r="G1538">
            <v>9690</v>
          </cell>
          <cell r="H1538" t="str">
            <v>10010</v>
          </cell>
          <cell r="I1538">
            <v>320</v>
          </cell>
        </row>
        <row r="1539">
          <cell r="A1539" t="str">
            <v>75Pb</v>
          </cell>
          <cell r="B1539" t="str">
            <v>Pb</v>
          </cell>
          <cell r="C1539">
            <v>75</v>
          </cell>
          <cell r="D1539" t="str">
            <v>NIST 8415 </v>
          </cell>
          <cell r="E1539" t="str">
            <v>EGG (Whole)</v>
          </cell>
          <cell r="F1539">
            <v>0.073</v>
          </cell>
          <cell r="G1539">
            <v>0.049</v>
          </cell>
          <cell r="H1539">
            <v>0.061</v>
          </cell>
          <cell r="I1539">
            <v>0.012</v>
          </cell>
        </row>
        <row r="1540">
          <cell r="A1540" t="str">
            <v>75S</v>
          </cell>
          <cell r="B1540" t="str">
            <v>S</v>
          </cell>
          <cell r="C1540">
            <v>75</v>
          </cell>
          <cell r="D1540" t="str">
            <v>NIST 8415 </v>
          </cell>
          <cell r="E1540" t="str">
            <v>EGG (Whole)</v>
          </cell>
          <cell r="F1540">
            <v>5620</v>
          </cell>
          <cell r="G1540">
            <v>4620</v>
          </cell>
          <cell r="H1540" t="str">
            <v>5120</v>
          </cell>
          <cell r="I1540">
            <v>500</v>
          </cell>
        </row>
        <row r="1541">
          <cell r="A1541" t="str">
            <v>75Sb</v>
          </cell>
          <cell r="B1541" t="str">
            <v>Sb</v>
          </cell>
          <cell r="C1541">
            <v>75</v>
          </cell>
          <cell r="D1541" t="str">
            <v>NIST 8415 </v>
          </cell>
          <cell r="E1541" t="str">
            <v>EGG (Whole)</v>
          </cell>
          <cell r="F1541">
            <v>0.002</v>
          </cell>
          <cell r="G1541">
            <v>0.002</v>
          </cell>
          <cell r="H1541" t="str">
            <v>(0.002)</v>
          </cell>
        </row>
        <row r="1542">
          <cell r="A1542" t="str">
            <v>75Se</v>
          </cell>
          <cell r="B1542" t="str">
            <v>Se</v>
          </cell>
          <cell r="C1542">
            <v>75</v>
          </cell>
          <cell r="D1542" t="str">
            <v>NIST 8415 </v>
          </cell>
          <cell r="E1542" t="str">
            <v>EGG (Whole)</v>
          </cell>
          <cell r="F1542">
            <v>1.5599999999999998</v>
          </cell>
          <cell r="G1542">
            <v>1.22</v>
          </cell>
          <cell r="H1542">
            <v>1.39</v>
          </cell>
          <cell r="I1542">
            <v>0.17</v>
          </cell>
        </row>
        <row r="1543">
          <cell r="A1543" t="str">
            <v>75Sn</v>
          </cell>
          <cell r="B1543" t="str">
            <v>Sn</v>
          </cell>
          <cell r="C1543">
            <v>75</v>
          </cell>
          <cell r="D1543" t="str">
            <v>NIST 8415 </v>
          </cell>
          <cell r="E1543" t="str">
            <v>EGG (Whole)</v>
          </cell>
          <cell r="F1543" t="str">
            <v>NC</v>
          </cell>
          <cell r="G1543" t="str">
            <v>NC</v>
          </cell>
        </row>
        <row r="1544">
          <cell r="A1544" t="str">
            <v>75Sr</v>
          </cell>
          <cell r="B1544" t="str">
            <v>Sr</v>
          </cell>
          <cell r="C1544">
            <v>75</v>
          </cell>
          <cell r="D1544" t="str">
            <v>NIST 8415 </v>
          </cell>
          <cell r="E1544" t="str">
            <v>EGG (Whole)</v>
          </cell>
          <cell r="F1544">
            <v>6.09</v>
          </cell>
          <cell r="G1544">
            <v>5.17</v>
          </cell>
          <cell r="H1544" t="str">
            <v>5.63</v>
          </cell>
          <cell r="I1544">
            <v>0.46</v>
          </cell>
        </row>
        <row r="1545">
          <cell r="A1545" t="str">
            <v>75V</v>
          </cell>
          <cell r="B1545" t="str">
            <v>V</v>
          </cell>
          <cell r="C1545">
            <v>75</v>
          </cell>
          <cell r="D1545" t="str">
            <v>NIST 8415 </v>
          </cell>
          <cell r="E1545" t="str">
            <v>EGG (Whole)</v>
          </cell>
          <cell r="F1545">
            <v>0.54</v>
          </cell>
          <cell r="G1545">
            <v>0.378</v>
          </cell>
          <cell r="H1545" t="str">
            <v>0.459</v>
          </cell>
          <cell r="I1545">
            <v>0.081</v>
          </cell>
        </row>
        <row r="1546">
          <cell r="A1546" t="str">
            <v>75Zn</v>
          </cell>
          <cell r="B1546" t="str">
            <v>Zn</v>
          </cell>
          <cell r="C1546">
            <v>75</v>
          </cell>
          <cell r="D1546" t="str">
            <v>NIST 8415 </v>
          </cell>
          <cell r="E1546" t="str">
            <v>EGG (Whole)</v>
          </cell>
          <cell r="F1546">
            <v>75.1</v>
          </cell>
          <cell r="G1546">
            <v>59.9</v>
          </cell>
          <cell r="H1546">
            <v>67.5</v>
          </cell>
          <cell r="I1546">
            <v>7.6</v>
          </cell>
        </row>
        <row r="1547">
          <cell r="A1547" t="str">
            <v>76Ag</v>
          </cell>
          <cell r="B1547" t="str">
            <v>Ag</v>
          </cell>
          <cell r="C1547">
            <v>76</v>
          </cell>
          <cell r="D1547" t="str">
            <v>QCP-MTL</v>
          </cell>
          <cell r="E1547" t="str">
            <v>WATER</v>
          </cell>
          <cell r="F1547">
            <v>20.2</v>
          </cell>
          <cell r="G1547">
            <v>19.8</v>
          </cell>
          <cell r="H1547">
            <v>20</v>
          </cell>
          <cell r="I1547">
            <v>0.2</v>
          </cell>
        </row>
        <row r="1548">
          <cell r="A1548" t="str">
            <v>76Al</v>
          </cell>
          <cell r="B1548" t="str">
            <v>Al</v>
          </cell>
          <cell r="C1548">
            <v>76</v>
          </cell>
          <cell r="D1548" t="str">
            <v>QCP-MTL</v>
          </cell>
          <cell r="E1548" t="str">
            <v>WATER</v>
          </cell>
          <cell r="F1548">
            <v>1263</v>
          </cell>
          <cell r="G1548">
            <v>1237</v>
          </cell>
          <cell r="H1548">
            <v>1250</v>
          </cell>
          <cell r="I1548">
            <v>13</v>
          </cell>
        </row>
        <row r="1549">
          <cell r="A1549" t="str">
            <v>76As</v>
          </cell>
          <cell r="B1549" t="str">
            <v>As</v>
          </cell>
          <cell r="C1549">
            <v>76</v>
          </cell>
          <cell r="D1549" t="str">
            <v>QCP-MTL</v>
          </cell>
          <cell r="E1549" t="str">
            <v>WATER</v>
          </cell>
          <cell r="F1549">
            <v>126</v>
          </cell>
          <cell r="G1549">
            <v>124</v>
          </cell>
          <cell r="H1549">
            <v>125</v>
          </cell>
          <cell r="I1549">
            <v>1</v>
          </cell>
        </row>
        <row r="1550">
          <cell r="A1550" t="str">
            <v>76B</v>
          </cell>
          <cell r="B1550" t="str">
            <v>B</v>
          </cell>
          <cell r="C1550">
            <v>76</v>
          </cell>
          <cell r="D1550" t="str">
            <v>QCP-MTL</v>
          </cell>
          <cell r="E1550" t="str">
            <v>WATER</v>
          </cell>
          <cell r="F1550" t="str">
            <v>NC</v>
          </cell>
          <cell r="G1550" t="str">
            <v>NC</v>
          </cell>
        </row>
        <row r="1551">
          <cell r="A1551" t="str">
            <v>76Ba</v>
          </cell>
          <cell r="B1551" t="str">
            <v>Ba</v>
          </cell>
          <cell r="C1551">
            <v>76</v>
          </cell>
          <cell r="D1551" t="str">
            <v>QCP-MTL</v>
          </cell>
          <cell r="E1551" t="str">
            <v>WATER</v>
          </cell>
          <cell r="F1551">
            <v>1515</v>
          </cell>
          <cell r="G1551">
            <v>1485</v>
          </cell>
          <cell r="H1551" t="str">
            <v>1500</v>
          </cell>
          <cell r="I1551">
            <v>15</v>
          </cell>
        </row>
        <row r="1552">
          <cell r="A1552" t="str">
            <v>76Be</v>
          </cell>
          <cell r="B1552" t="str">
            <v>Be</v>
          </cell>
          <cell r="C1552">
            <v>76</v>
          </cell>
          <cell r="D1552" t="str">
            <v>QCP-MTL</v>
          </cell>
          <cell r="E1552" t="str">
            <v>WATER</v>
          </cell>
          <cell r="F1552">
            <v>76</v>
          </cell>
          <cell r="G1552">
            <v>74</v>
          </cell>
          <cell r="H1552">
            <v>75</v>
          </cell>
          <cell r="I1552">
            <v>1</v>
          </cell>
        </row>
        <row r="1553">
          <cell r="A1553" t="str">
            <v>76Ca</v>
          </cell>
          <cell r="B1553" t="str">
            <v>Ca</v>
          </cell>
          <cell r="C1553">
            <v>76</v>
          </cell>
          <cell r="D1553" t="str">
            <v>QCP-MTL</v>
          </cell>
          <cell r="E1553" t="str">
            <v>WATER</v>
          </cell>
          <cell r="F1553">
            <v>42900</v>
          </cell>
          <cell r="G1553">
            <v>42100</v>
          </cell>
          <cell r="H1553">
            <v>42500</v>
          </cell>
          <cell r="I1553">
            <v>400</v>
          </cell>
        </row>
        <row r="1554">
          <cell r="A1554" t="str">
            <v>76Cd</v>
          </cell>
          <cell r="B1554" t="str">
            <v>Cd</v>
          </cell>
          <cell r="C1554">
            <v>76</v>
          </cell>
          <cell r="D1554" t="str">
            <v>QCP-MTL</v>
          </cell>
          <cell r="E1554" t="str">
            <v>WATER</v>
          </cell>
          <cell r="F1554">
            <v>76</v>
          </cell>
          <cell r="G1554">
            <v>74</v>
          </cell>
          <cell r="H1554">
            <v>75</v>
          </cell>
          <cell r="I1554">
            <v>1</v>
          </cell>
        </row>
        <row r="1555">
          <cell r="A1555" t="str">
            <v>76Cr</v>
          </cell>
          <cell r="B1555" t="str">
            <v>Cr</v>
          </cell>
          <cell r="C1555">
            <v>76</v>
          </cell>
          <cell r="D1555" t="str">
            <v>QCP-MTL</v>
          </cell>
          <cell r="E1555" t="str">
            <v>WATER</v>
          </cell>
          <cell r="F1555">
            <v>758</v>
          </cell>
          <cell r="G1555">
            <v>742</v>
          </cell>
          <cell r="H1555">
            <v>750</v>
          </cell>
          <cell r="I1555">
            <v>8</v>
          </cell>
        </row>
        <row r="1556">
          <cell r="A1556" t="str">
            <v>76Cu</v>
          </cell>
          <cell r="B1556" t="str">
            <v>Cu</v>
          </cell>
          <cell r="C1556">
            <v>76</v>
          </cell>
          <cell r="D1556" t="str">
            <v>QCP-MTL</v>
          </cell>
          <cell r="E1556" t="str">
            <v>WATER</v>
          </cell>
          <cell r="F1556">
            <v>1894</v>
          </cell>
          <cell r="G1556">
            <v>1856</v>
          </cell>
          <cell r="H1556">
            <v>1875</v>
          </cell>
          <cell r="I1556">
            <v>19</v>
          </cell>
        </row>
        <row r="1557">
          <cell r="A1557" t="str">
            <v>76Fe</v>
          </cell>
          <cell r="B1557" t="str">
            <v>Fe</v>
          </cell>
          <cell r="C1557">
            <v>76</v>
          </cell>
          <cell r="D1557" t="str">
            <v>QCP-MTL</v>
          </cell>
          <cell r="E1557" t="str">
            <v>WATER</v>
          </cell>
          <cell r="F1557">
            <v>1136</v>
          </cell>
          <cell r="G1557">
            <v>1114</v>
          </cell>
          <cell r="H1557">
            <v>1125</v>
          </cell>
          <cell r="I1557">
            <v>11</v>
          </cell>
        </row>
        <row r="1558">
          <cell r="A1558" t="str">
            <v>76Hg</v>
          </cell>
          <cell r="B1558" t="str">
            <v>Hg</v>
          </cell>
          <cell r="C1558">
            <v>76</v>
          </cell>
          <cell r="D1558" t="str">
            <v>QCP-MTL</v>
          </cell>
          <cell r="E1558" t="str">
            <v>WATER</v>
          </cell>
          <cell r="F1558">
            <v>2.55</v>
          </cell>
          <cell r="G1558">
            <v>2.45</v>
          </cell>
          <cell r="H1558">
            <v>2.5</v>
          </cell>
          <cell r="I1558">
            <v>0.05</v>
          </cell>
        </row>
        <row r="1559">
          <cell r="A1559" t="str">
            <v>76K</v>
          </cell>
          <cell r="B1559" t="str">
            <v>K</v>
          </cell>
          <cell r="C1559">
            <v>76</v>
          </cell>
          <cell r="D1559" t="str">
            <v>QCP-MTL</v>
          </cell>
          <cell r="E1559" t="str">
            <v>WATER</v>
          </cell>
          <cell r="F1559" t="str">
            <v>NC</v>
          </cell>
          <cell r="G1559" t="str">
            <v>NC</v>
          </cell>
        </row>
        <row r="1560">
          <cell r="A1560" t="str">
            <v>76Mg</v>
          </cell>
          <cell r="B1560" t="str">
            <v>Mg</v>
          </cell>
          <cell r="C1560">
            <v>76</v>
          </cell>
          <cell r="D1560" t="str">
            <v>QCP-MTL</v>
          </cell>
          <cell r="E1560" t="str">
            <v>WATER</v>
          </cell>
          <cell r="F1560" t="str">
            <v>NC</v>
          </cell>
          <cell r="G1560" t="str">
            <v>NC</v>
          </cell>
        </row>
        <row r="1561">
          <cell r="A1561" t="str">
            <v>76Mn</v>
          </cell>
          <cell r="B1561" t="str">
            <v>Mn</v>
          </cell>
          <cell r="C1561">
            <v>76</v>
          </cell>
          <cell r="D1561" t="str">
            <v>QCP-MTL</v>
          </cell>
          <cell r="E1561" t="str">
            <v>WATER</v>
          </cell>
          <cell r="F1561">
            <v>770</v>
          </cell>
          <cell r="G1561">
            <v>630</v>
          </cell>
          <cell r="H1561">
            <v>700</v>
          </cell>
          <cell r="I1561">
            <v>70</v>
          </cell>
        </row>
        <row r="1562">
          <cell r="A1562" t="str">
            <v>76Mo</v>
          </cell>
          <cell r="B1562" t="str">
            <v>Mo</v>
          </cell>
          <cell r="C1562">
            <v>76</v>
          </cell>
          <cell r="D1562" t="str">
            <v>QCP-MTL</v>
          </cell>
          <cell r="E1562" t="str">
            <v>WATER</v>
          </cell>
          <cell r="F1562" t="str">
            <v>NC</v>
          </cell>
          <cell r="G1562" t="str">
            <v>NC</v>
          </cell>
        </row>
        <row r="1563">
          <cell r="A1563" t="str">
            <v>76Na</v>
          </cell>
          <cell r="B1563" t="str">
            <v>Na</v>
          </cell>
          <cell r="C1563">
            <v>76</v>
          </cell>
          <cell r="D1563" t="str">
            <v>QCP-MTL</v>
          </cell>
          <cell r="E1563" t="str">
            <v>WATER</v>
          </cell>
          <cell r="F1563" t="str">
            <v>NC</v>
          </cell>
          <cell r="G1563" t="str">
            <v>NC</v>
          </cell>
        </row>
        <row r="1564">
          <cell r="A1564" t="str">
            <v>76Ni</v>
          </cell>
          <cell r="B1564" t="str">
            <v>Ni</v>
          </cell>
          <cell r="C1564">
            <v>76</v>
          </cell>
          <cell r="D1564" t="str">
            <v>QCP-MTL</v>
          </cell>
          <cell r="E1564" t="str">
            <v>WATER</v>
          </cell>
          <cell r="F1564">
            <v>1389</v>
          </cell>
          <cell r="G1564">
            <v>1361</v>
          </cell>
          <cell r="H1564">
            <v>1375</v>
          </cell>
          <cell r="I1564">
            <v>14</v>
          </cell>
        </row>
        <row r="1565">
          <cell r="A1565" t="str">
            <v>76Pb</v>
          </cell>
          <cell r="B1565" t="str">
            <v>Pb</v>
          </cell>
          <cell r="C1565">
            <v>76</v>
          </cell>
          <cell r="D1565" t="str">
            <v>QCP-MTL</v>
          </cell>
          <cell r="E1565" t="str">
            <v>WATER</v>
          </cell>
          <cell r="F1565">
            <v>20.2</v>
          </cell>
          <cell r="G1565">
            <v>19.8</v>
          </cell>
          <cell r="H1565">
            <v>20</v>
          </cell>
          <cell r="I1565">
            <v>0.2</v>
          </cell>
        </row>
        <row r="1566">
          <cell r="A1566" t="str">
            <v>76Sb</v>
          </cell>
          <cell r="B1566" t="str">
            <v>Sb</v>
          </cell>
          <cell r="C1566">
            <v>76</v>
          </cell>
          <cell r="D1566" t="str">
            <v>QCP-MTL</v>
          </cell>
          <cell r="E1566" t="str">
            <v>WATER</v>
          </cell>
          <cell r="F1566">
            <v>202</v>
          </cell>
          <cell r="G1566">
            <v>198</v>
          </cell>
          <cell r="H1566">
            <v>200</v>
          </cell>
          <cell r="I1566">
            <v>2</v>
          </cell>
        </row>
        <row r="1567">
          <cell r="A1567" t="str">
            <v>76Se</v>
          </cell>
          <cell r="B1567" t="str">
            <v>Se</v>
          </cell>
          <cell r="C1567">
            <v>76</v>
          </cell>
          <cell r="D1567" t="str">
            <v>QCP-MTL</v>
          </cell>
          <cell r="E1567" t="str">
            <v>WATER</v>
          </cell>
          <cell r="F1567">
            <v>303</v>
          </cell>
          <cell r="G1567">
            <v>297</v>
          </cell>
          <cell r="H1567">
            <v>300</v>
          </cell>
          <cell r="I1567">
            <v>3</v>
          </cell>
        </row>
        <row r="1568">
          <cell r="A1568" t="str">
            <v>76Sn</v>
          </cell>
          <cell r="B1568" t="str">
            <v>Sn</v>
          </cell>
          <cell r="C1568">
            <v>76</v>
          </cell>
          <cell r="D1568" t="str">
            <v>QCP-MTL</v>
          </cell>
          <cell r="E1568" t="str">
            <v>WATER</v>
          </cell>
          <cell r="F1568" t="str">
            <v>NC</v>
          </cell>
          <cell r="G1568" t="str">
            <v>NC</v>
          </cell>
        </row>
        <row r="1569">
          <cell r="A1569" t="str">
            <v>76Tl</v>
          </cell>
          <cell r="B1569" t="str">
            <v>Tl</v>
          </cell>
          <cell r="C1569">
            <v>76</v>
          </cell>
          <cell r="D1569" t="str">
            <v>QCP-MTL</v>
          </cell>
          <cell r="E1569" t="str">
            <v>WATER</v>
          </cell>
          <cell r="F1569">
            <v>455</v>
          </cell>
          <cell r="G1569">
            <v>445</v>
          </cell>
          <cell r="H1569" t="str">
            <v>450</v>
          </cell>
          <cell r="I1569">
            <v>5</v>
          </cell>
        </row>
        <row r="1570">
          <cell r="A1570" t="str">
            <v>76Zn</v>
          </cell>
          <cell r="B1570" t="str">
            <v>Zn</v>
          </cell>
          <cell r="C1570">
            <v>76</v>
          </cell>
          <cell r="D1570" t="str">
            <v>QCP-MTL</v>
          </cell>
          <cell r="E1570" t="str">
            <v>WATER</v>
          </cell>
          <cell r="F1570">
            <v>606</v>
          </cell>
          <cell r="G1570">
            <v>594</v>
          </cell>
          <cell r="H1570">
            <v>600</v>
          </cell>
          <cell r="I1570">
            <v>6</v>
          </cell>
        </row>
        <row r="1571">
          <cell r="A1571" t="str">
            <v>77Ag</v>
          </cell>
          <cell r="B1571" t="str">
            <v>Ag</v>
          </cell>
          <cell r="C1571">
            <v>77</v>
          </cell>
          <cell r="D1571" t="str">
            <v>QCP-TMS</v>
          </cell>
          <cell r="E1571" t="str">
            <v>WATER</v>
          </cell>
          <cell r="F1571">
            <v>157</v>
          </cell>
          <cell r="G1571">
            <v>153</v>
          </cell>
          <cell r="H1571">
            <v>155</v>
          </cell>
          <cell r="I1571">
            <v>2</v>
          </cell>
        </row>
        <row r="1572">
          <cell r="A1572" t="str">
            <v>77Al</v>
          </cell>
          <cell r="B1572" t="str">
            <v>Al</v>
          </cell>
          <cell r="C1572">
            <v>77</v>
          </cell>
          <cell r="D1572" t="str">
            <v>QCP-TMS</v>
          </cell>
          <cell r="E1572" t="str">
            <v>WATER</v>
          </cell>
          <cell r="F1572">
            <v>569</v>
          </cell>
          <cell r="G1572">
            <v>557</v>
          </cell>
          <cell r="H1572">
            <v>563</v>
          </cell>
          <cell r="I1572">
            <v>6</v>
          </cell>
        </row>
        <row r="1573">
          <cell r="A1573" t="str">
            <v>77As</v>
          </cell>
          <cell r="B1573" t="str">
            <v>As</v>
          </cell>
          <cell r="C1573">
            <v>77</v>
          </cell>
          <cell r="D1573" t="str">
            <v>QCP-TMS</v>
          </cell>
          <cell r="E1573" t="str">
            <v>WATER</v>
          </cell>
          <cell r="F1573">
            <v>190</v>
          </cell>
          <cell r="G1573">
            <v>186</v>
          </cell>
          <cell r="H1573">
            <v>188</v>
          </cell>
          <cell r="I1573">
            <v>2</v>
          </cell>
        </row>
        <row r="1574">
          <cell r="A1574" t="str">
            <v>77B</v>
          </cell>
          <cell r="B1574" t="str">
            <v>B</v>
          </cell>
          <cell r="C1574">
            <v>77</v>
          </cell>
          <cell r="D1574" t="str">
            <v>QCP-TMS</v>
          </cell>
          <cell r="E1574" t="str">
            <v>WATER</v>
          </cell>
          <cell r="F1574">
            <v>721</v>
          </cell>
          <cell r="G1574">
            <v>705</v>
          </cell>
          <cell r="H1574">
            <v>713</v>
          </cell>
          <cell r="I1574">
            <v>8</v>
          </cell>
        </row>
        <row r="1575">
          <cell r="A1575" t="str">
            <v>77Ba</v>
          </cell>
          <cell r="B1575" t="str">
            <v>Ba</v>
          </cell>
          <cell r="C1575">
            <v>77</v>
          </cell>
          <cell r="D1575" t="str">
            <v>QCP-TMS</v>
          </cell>
          <cell r="E1575" t="str">
            <v>WATER</v>
          </cell>
          <cell r="F1575">
            <v>783</v>
          </cell>
          <cell r="G1575">
            <v>767</v>
          </cell>
          <cell r="H1575" t="str">
            <v>775</v>
          </cell>
          <cell r="I1575">
            <v>8</v>
          </cell>
        </row>
        <row r="1576">
          <cell r="A1576" t="str">
            <v>77Be</v>
          </cell>
          <cell r="B1576" t="str">
            <v>Be</v>
          </cell>
          <cell r="C1576">
            <v>77</v>
          </cell>
          <cell r="D1576" t="str">
            <v>QCP-TMS</v>
          </cell>
          <cell r="E1576" t="str">
            <v>WATER</v>
          </cell>
          <cell r="F1576">
            <v>99</v>
          </cell>
          <cell r="G1576">
            <v>97</v>
          </cell>
          <cell r="H1576">
            <v>98</v>
          </cell>
          <cell r="I1576">
            <v>1</v>
          </cell>
        </row>
        <row r="1577">
          <cell r="A1577" t="str">
            <v>77Ca</v>
          </cell>
          <cell r="B1577" t="str">
            <v>Ca</v>
          </cell>
          <cell r="C1577">
            <v>77</v>
          </cell>
          <cell r="D1577" t="str">
            <v>QCP-TMS</v>
          </cell>
          <cell r="E1577" t="str">
            <v>WATER</v>
          </cell>
          <cell r="F1577" t="str">
            <v>NC</v>
          </cell>
          <cell r="G1577" t="str">
            <v>NC</v>
          </cell>
        </row>
        <row r="1578">
          <cell r="A1578" t="str">
            <v>77Cd</v>
          </cell>
          <cell r="B1578" t="str">
            <v>Cd</v>
          </cell>
          <cell r="C1578">
            <v>77</v>
          </cell>
          <cell r="D1578" t="str">
            <v>QCP-TMS</v>
          </cell>
          <cell r="E1578" t="str">
            <v>WATER</v>
          </cell>
          <cell r="F1578">
            <v>111</v>
          </cell>
          <cell r="G1578">
            <v>109</v>
          </cell>
          <cell r="H1578">
            <v>110</v>
          </cell>
          <cell r="I1578">
            <v>1</v>
          </cell>
        </row>
        <row r="1579">
          <cell r="A1579" t="str">
            <v>77Co</v>
          </cell>
          <cell r="B1579" t="str">
            <v>Co</v>
          </cell>
          <cell r="C1579">
            <v>77</v>
          </cell>
          <cell r="D1579" t="str">
            <v>QCP-TMS</v>
          </cell>
          <cell r="E1579" t="str">
            <v>WATER</v>
          </cell>
          <cell r="F1579">
            <v>606</v>
          </cell>
          <cell r="G1579">
            <v>594</v>
          </cell>
          <cell r="H1579" t="str">
            <v>600</v>
          </cell>
          <cell r="I1579">
            <v>6</v>
          </cell>
        </row>
        <row r="1580">
          <cell r="A1580" t="str">
            <v>77Cr</v>
          </cell>
          <cell r="B1580" t="str">
            <v>Cr</v>
          </cell>
          <cell r="C1580">
            <v>77</v>
          </cell>
          <cell r="D1580" t="str">
            <v>QCP-TMS</v>
          </cell>
          <cell r="E1580" t="str">
            <v>WATER</v>
          </cell>
          <cell r="F1580">
            <v>379</v>
          </cell>
          <cell r="G1580">
            <v>371</v>
          </cell>
          <cell r="H1580">
            <v>375</v>
          </cell>
          <cell r="I1580">
            <v>4</v>
          </cell>
        </row>
        <row r="1581">
          <cell r="A1581" t="str">
            <v>77Cu</v>
          </cell>
          <cell r="B1581" t="str">
            <v>Cu</v>
          </cell>
          <cell r="C1581">
            <v>77</v>
          </cell>
          <cell r="D1581" t="str">
            <v>QCP-TMS</v>
          </cell>
          <cell r="E1581" t="str">
            <v>WATER</v>
          </cell>
          <cell r="F1581">
            <v>771</v>
          </cell>
          <cell r="G1581">
            <v>755</v>
          </cell>
          <cell r="H1581">
            <v>763</v>
          </cell>
          <cell r="I1581">
            <v>8</v>
          </cell>
        </row>
        <row r="1582">
          <cell r="A1582" t="str">
            <v>77Fe</v>
          </cell>
          <cell r="B1582" t="str">
            <v>Fe</v>
          </cell>
          <cell r="C1582">
            <v>77</v>
          </cell>
          <cell r="D1582" t="str">
            <v>QCP-TMS</v>
          </cell>
          <cell r="E1582" t="str">
            <v>WATER</v>
          </cell>
          <cell r="F1582">
            <v>771</v>
          </cell>
          <cell r="G1582">
            <v>755</v>
          </cell>
          <cell r="H1582">
            <v>763</v>
          </cell>
          <cell r="I1582">
            <v>8</v>
          </cell>
        </row>
        <row r="1583">
          <cell r="A1583" t="str">
            <v>77Hg</v>
          </cell>
          <cell r="B1583" t="str">
            <v>Hg</v>
          </cell>
          <cell r="C1583">
            <v>77</v>
          </cell>
          <cell r="D1583" t="str">
            <v>QCP-TMS</v>
          </cell>
          <cell r="E1583" t="str">
            <v>WATER</v>
          </cell>
          <cell r="F1583">
            <v>11.1</v>
          </cell>
          <cell r="G1583">
            <v>10.9</v>
          </cell>
          <cell r="H1583">
            <v>11</v>
          </cell>
          <cell r="I1583">
            <v>0.1</v>
          </cell>
        </row>
        <row r="1584">
          <cell r="A1584" t="str">
            <v>77K</v>
          </cell>
          <cell r="B1584" t="str">
            <v>K</v>
          </cell>
          <cell r="C1584">
            <v>77</v>
          </cell>
          <cell r="D1584" t="str">
            <v>QCP-TMS</v>
          </cell>
          <cell r="E1584" t="str">
            <v>WATER</v>
          </cell>
          <cell r="F1584" t="str">
            <v>NC</v>
          </cell>
          <cell r="G1584" t="str">
            <v>NC</v>
          </cell>
        </row>
        <row r="1585">
          <cell r="A1585" t="str">
            <v>77Mg</v>
          </cell>
          <cell r="B1585" t="str">
            <v>Mg</v>
          </cell>
          <cell r="C1585">
            <v>77</v>
          </cell>
          <cell r="D1585" t="str">
            <v>QCP-TMS</v>
          </cell>
          <cell r="E1585" t="str">
            <v>WATER</v>
          </cell>
          <cell r="F1585" t="str">
            <v>NC</v>
          </cell>
          <cell r="G1585" t="str">
            <v>NC</v>
          </cell>
        </row>
        <row r="1586">
          <cell r="A1586" t="str">
            <v>77Mn</v>
          </cell>
          <cell r="B1586" t="str">
            <v>Mn</v>
          </cell>
          <cell r="C1586">
            <v>77</v>
          </cell>
          <cell r="D1586" t="str">
            <v>QCP-TMS</v>
          </cell>
          <cell r="E1586" t="str">
            <v>WATER</v>
          </cell>
          <cell r="F1586">
            <v>328</v>
          </cell>
          <cell r="G1586">
            <v>322</v>
          </cell>
          <cell r="H1586">
            <v>325</v>
          </cell>
          <cell r="I1586">
            <v>3</v>
          </cell>
        </row>
        <row r="1587">
          <cell r="A1587" t="str">
            <v>77Mo</v>
          </cell>
          <cell r="B1587" t="str">
            <v>Mo</v>
          </cell>
          <cell r="C1587">
            <v>77</v>
          </cell>
          <cell r="D1587" t="str">
            <v>QCP-TMS</v>
          </cell>
          <cell r="E1587" t="str">
            <v>WATER</v>
          </cell>
          <cell r="F1587">
            <v>243</v>
          </cell>
          <cell r="G1587">
            <v>237</v>
          </cell>
          <cell r="H1587">
            <v>240</v>
          </cell>
          <cell r="I1587">
            <v>3</v>
          </cell>
        </row>
        <row r="1588">
          <cell r="A1588" t="str">
            <v>77Na</v>
          </cell>
          <cell r="B1588" t="str">
            <v>Na</v>
          </cell>
          <cell r="C1588">
            <v>77</v>
          </cell>
          <cell r="D1588" t="str">
            <v>QCP-TMS</v>
          </cell>
          <cell r="E1588" t="str">
            <v>WATER</v>
          </cell>
          <cell r="F1588" t="str">
            <v>NC</v>
          </cell>
          <cell r="G1588" t="str">
            <v>NC</v>
          </cell>
        </row>
        <row r="1589">
          <cell r="A1589" t="str">
            <v>77Ni</v>
          </cell>
          <cell r="B1589" t="str">
            <v>Ni</v>
          </cell>
          <cell r="C1589">
            <v>77</v>
          </cell>
          <cell r="D1589" t="str">
            <v>QCP-TMS</v>
          </cell>
          <cell r="E1589" t="str">
            <v>WATER</v>
          </cell>
          <cell r="F1589">
            <v>455</v>
          </cell>
          <cell r="G1589">
            <v>445</v>
          </cell>
          <cell r="H1589">
            <v>450</v>
          </cell>
          <cell r="I1589">
            <v>5</v>
          </cell>
        </row>
        <row r="1590">
          <cell r="A1590" t="str">
            <v>77Pb</v>
          </cell>
          <cell r="B1590" t="str">
            <v>Pb</v>
          </cell>
          <cell r="C1590">
            <v>77</v>
          </cell>
          <cell r="D1590" t="str">
            <v>QCP-TMS</v>
          </cell>
          <cell r="E1590" t="str">
            <v>WATER</v>
          </cell>
          <cell r="F1590">
            <v>720</v>
          </cell>
          <cell r="G1590">
            <v>706</v>
          </cell>
          <cell r="H1590">
            <v>713</v>
          </cell>
          <cell r="I1590">
            <v>7</v>
          </cell>
        </row>
        <row r="1591">
          <cell r="A1591" t="str">
            <v>77Sb</v>
          </cell>
          <cell r="B1591" t="str">
            <v>Sb</v>
          </cell>
          <cell r="C1591">
            <v>77</v>
          </cell>
          <cell r="D1591" t="str">
            <v>QCP-TMS</v>
          </cell>
          <cell r="E1591" t="str">
            <v>WATER</v>
          </cell>
          <cell r="F1591">
            <v>241</v>
          </cell>
          <cell r="G1591">
            <v>235</v>
          </cell>
          <cell r="H1591">
            <v>238</v>
          </cell>
          <cell r="I1591">
            <v>3</v>
          </cell>
        </row>
        <row r="1592">
          <cell r="A1592" t="str">
            <v>77Se</v>
          </cell>
          <cell r="B1592" t="str">
            <v>Se</v>
          </cell>
          <cell r="C1592">
            <v>77</v>
          </cell>
          <cell r="D1592" t="str">
            <v>QCP-TMS</v>
          </cell>
          <cell r="E1592" t="str">
            <v>WATER</v>
          </cell>
          <cell r="F1592">
            <v>85.9</v>
          </cell>
          <cell r="G1592">
            <v>84.1</v>
          </cell>
          <cell r="H1592">
            <v>85</v>
          </cell>
          <cell r="I1592">
            <v>0.9</v>
          </cell>
        </row>
        <row r="1593">
          <cell r="A1593" t="str">
            <v>77Sn</v>
          </cell>
          <cell r="B1593" t="str">
            <v>Sn</v>
          </cell>
          <cell r="C1593">
            <v>77</v>
          </cell>
          <cell r="D1593" t="str">
            <v>QCP-TMS</v>
          </cell>
          <cell r="E1593" t="str">
            <v>WATER</v>
          </cell>
          <cell r="F1593" t="str">
            <v>NC</v>
          </cell>
          <cell r="G1593" t="str">
            <v>NC</v>
          </cell>
        </row>
        <row r="1594">
          <cell r="A1594" t="str">
            <v>77Sr</v>
          </cell>
          <cell r="B1594" t="str">
            <v>Sr</v>
          </cell>
          <cell r="C1594">
            <v>77</v>
          </cell>
          <cell r="D1594" t="str">
            <v>QCP-TMS</v>
          </cell>
          <cell r="E1594" t="str">
            <v>WATER</v>
          </cell>
          <cell r="F1594">
            <v>417</v>
          </cell>
          <cell r="G1594">
            <v>409</v>
          </cell>
          <cell r="H1594" t="str">
            <v>413</v>
          </cell>
          <cell r="I1594">
            <v>4</v>
          </cell>
        </row>
        <row r="1595">
          <cell r="A1595" t="str">
            <v>77Tl</v>
          </cell>
          <cell r="B1595" t="str">
            <v>Tl</v>
          </cell>
          <cell r="C1595">
            <v>77</v>
          </cell>
          <cell r="D1595" t="str">
            <v>QCP-TMS</v>
          </cell>
          <cell r="E1595" t="str">
            <v>WATER</v>
          </cell>
          <cell r="F1595">
            <v>192</v>
          </cell>
          <cell r="G1595">
            <v>188</v>
          </cell>
          <cell r="H1595" t="str">
            <v>190</v>
          </cell>
          <cell r="I1595">
            <v>2</v>
          </cell>
        </row>
        <row r="1596">
          <cell r="A1596" t="str">
            <v>77V</v>
          </cell>
          <cell r="B1596" t="str">
            <v>V</v>
          </cell>
          <cell r="C1596">
            <v>77</v>
          </cell>
          <cell r="D1596" t="str">
            <v>QCP-TMS</v>
          </cell>
          <cell r="E1596" t="str">
            <v>WATER</v>
          </cell>
          <cell r="F1596">
            <v>758</v>
          </cell>
          <cell r="G1596">
            <v>742</v>
          </cell>
          <cell r="H1596" t="str">
            <v>750</v>
          </cell>
          <cell r="I1596">
            <v>8</v>
          </cell>
        </row>
        <row r="1597">
          <cell r="A1597" t="str">
            <v>77Zn</v>
          </cell>
          <cell r="B1597" t="str">
            <v>Zn</v>
          </cell>
          <cell r="C1597">
            <v>77</v>
          </cell>
          <cell r="D1597" t="str">
            <v>QCP-TMS</v>
          </cell>
          <cell r="E1597" t="str">
            <v>WATER</v>
          </cell>
          <cell r="F1597">
            <v>796</v>
          </cell>
          <cell r="G1597">
            <v>780</v>
          </cell>
          <cell r="H1597">
            <v>788</v>
          </cell>
          <cell r="I1597">
            <v>8</v>
          </cell>
        </row>
        <row r="1598">
          <cell r="A1598" t="str">
            <v>78Al</v>
          </cell>
          <cell r="B1598" t="str">
            <v>Al</v>
          </cell>
          <cell r="C1598">
            <v>78</v>
          </cell>
          <cell r="D1598" t="str">
            <v>NIST 1400 </v>
          </cell>
          <cell r="E1598" t="str">
            <v>BONE (Ashed)</v>
          </cell>
          <cell r="F1598">
            <v>530</v>
          </cell>
          <cell r="G1598">
            <v>530</v>
          </cell>
          <cell r="H1598" t="str">
            <v>(530)</v>
          </cell>
        </row>
        <row r="1599">
          <cell r="A1599" t="str">
            <v>78As</v>
          </cell>
          <cell r="B1599" t="str">
            <v>As</v>
          </cell>
          <cell r="C1599">
            <v>78</v>
          </cell>
          <cell r="D1599" t="str">
            <v>NIST 1400 </v>
          </cell>
          <cell r="E1599" t="str">
            <v>BONE (Ashed)</v>
          </cell>
          <cell r="F1599">
            <v>0.4</v>
          </cell>
          <cell r="G1599">
            <v>0.4</v>
          </cell>
          <cell r="H1599" t="str">
            <v>(0.4)</v>
          </cell>
        </row>
        <row r="1600">
          <cell r="A1600" t="str">
            <v>78Ca</v>
          </cell>
          <cell r="B1600" t="str">
            <v>Ca</v>
          </cell>
          <cell r="C1600">
            <v>78</v>
          </cell>
          <cell r="D1600" t="str">
            <v>NIST 1400 </v>
          </cell>
          <cell r="E1600" t="str">
            <v>BONE (Ashed)</v>
          </cell>
          <cell r="F1600">
            <v>383100</v>
          </cell>
          <cell r="G1600">
            <v>380500</v>
          </cell>
          <cell r="H1600" t="str">
            <v>381800</v>
          </cell>
          <cell r="I1600">
            <v>1300</v>
          </cell>
        </row>
        <row r="1601">
          <cell r="A1601" t="str">
            <v>78Cd</v>
          </cell>
          <cell r="B1601" t="str">
            <v>Cd</v>
          </cell>
          <cell r="C1601">
            <v>78</v>
          </cell>
          <cell r="D1601" t="str">
            <v>NIST 1400 </v>
          </cell>
          <cell r="E1601" t="str">
            <v>BONE (Ashed)</v>
          </cell>
          <cell r="F1601">
            <v>0.03</v>
          </cell>
          <cell r="G1601">
            <v>0.03</v>
          </cell>
          <cell r="H1601" t="str">
            <v>(0.03)</v>
          </cell>
        </row>
        <row r="1602">
          <cell r="A1602" t="str">
            <v>78Cu</v>
          </cell>
          <cell r="B1602" t="str">
            <v>Cu</v>
          </cell>
          <cell r="C1602">
            <v>78</v>
          </cell>
          <cell r="D1602" t="str">
            <v>NIST 1400 </v>
          </cell>
          <cell r="E1602" t="str">
            <v>BONE (Ashed)</v>
          </cell>
          <cell r="F1602">
            <v>2.3</v>
          </cell>
          <cell r="G1602">
            <v>2.3</v>
          </cell>
          <cell r="H1602" t="str">
            <v>(2.3)</v>
          </cell>
        </row>
        <row r="1603">
          <cell r="A1603" t="str">
            <v>78F</v>
          </cell>
          <cell r="B1603" t="str">
            <v>F</v>
          </cell>
          <cell r="C1603">
            <v>78</v>
          </cell>
          <cell r="D1603" t="str">
            <v>NIST 1400 </v>
          </cell>
          <cell r="E1603" t="str">
            <v>BONE (Ashed)</v>
          </cell>
          <cell r="F1603">
            <v>1250</v>
          </cell>
          <cell r="G1603">
            <v>1250</v>
          </cell>
          <cell r="H1603" t="str">
            <v>(1250)</v>
          </cell>
        </row>
        <row r="1604">
          <cell r="A1604" t="str">
            <v>78Fe</v>
          </cell>
          <cell r="B1604" t="str">
            <v>Fe</v>
          </cell>
          <cell r="C1604">
            <v>78</v>
          </cell>
          <cell r="D1604" t="str">
            <v>NIST 1400 </v>
          </cell>
          <cell r="E1604" t="str">
            <v>BONE (Ashed)</v>
          </cell>
          <cell r="F1604">
            <v>687</v>
          </cell>
          <cell r="G1604">
            <v>633</v>
          </cell>
          <cell r="H1604" t="str">
            <v>660</v>
          </cell>
          <cell r="I1604">
            <v>27</v>
          </cell>
        </row>
        <row r="1605">
          <cell r="A1605" t="str">
            <v>78K</v>
          </cell>
          <cell r="B1605" t="str">
            <v>K</v>
          </cell>
          <cell r="C1605">
            <v>78</v>
          </cell>
          <cell r="D1605" t="str">
            <v>NIST 1400 </v>
          </cell>
          <cell r="E1605" t="str">
            <v>BONE (Ashed)</v>
          </cell>
          <cell r="F1605">
            <v>194</v>
          </cell>
          <cell r="G1605">
            <v>178</v>
          </cell>
          <cell r="H1605" t="str">
            <v>186</v>
          </cell>
          <cell r="I1605">
            <v>8</v>
          </cell>
        </row>
        <row r="1606">
          <cell r="A1606" t="str">
            <v>78Mg</v>
          </cell>
          <cell r="B1606" t="str">
            <v>Mg</v>
          </cell>
          <cell r="C1606">
            <v>78</v>
          </cell>
          <cell r="D1606" t="str">
            <v>NIST 1400 </v>
          </cell>
          <cell r="E1606" t="str">
            <v>BONE (Ashed)</v>
          </cell>
          <cell r="F1606">
            <v>6970</v>
          </cell>
          <cell r="G1606">
            <v>6710</v>
          </cell>
          <cell r="H1606" t="str">
            <v>6840</v>
          </cell>
          <cell r="I1606">
            <v>130</v>
          </cell>
        </row>
        <row r="1607">
          <cell r="A1607" t="str">
            <v>78Mn</v>
          </cell>
          <cell r="B1607" t="str">
            <v>Mn</v>
          </cell>
          <cell r="C1607">
            <v>78</v>
          </cell>
          <cell r="D1607" t="str">
            <v>NIST 1400 </v>
          </cell>
          <cell r="E1607" t="str">
            <v>BONE (Ashed)</v>
          </cell>
          <cell r="F1607">
            <v>17</v>
          </cell>
          <cell r="G1607">
            <v>17</v>
          </cell>
          <cell r="H1607" t="str">
            <v>(17)</v>
          </cell>
        </row>
        <row r="1608">
          <cell r="A1608" t="str">
            <v>78Na</v>
          </cell>
          <cell r="B1608" t="str">
            <v>Na</v>
          </cell>
          <cell r="C1608">
            <v>78</v>
          </cell>
          <cell r="D1608" t="str">
            <v>NIST 1400 </v>
          </cell>
          <cell r="E1608" t="str">
            <v>BONE (Ashed)</v>
          </cell>
          <cell r="F1608">
            <v>6000</v>
          </cell>
          <cell r="G1608">
            <v>6000</v>
          </cell>
          <cell r="H1608" t="str">
            <v>(6000)</v>
          </cell>
        </row>
        <row r="1609">
          <cell r="A1609" t="str">
            <v>78Se</v>
          </cell>
          <cell r="B1609" t="str">
            <v>Se</v>
          </cell>
          <cell r="C1609">
            <v>78</v>
          </cell>
          <cell r="D1609" t="str">
            <v>NIST 1400 </v>
          </cell>
          <cell r="E1609" t="str">
            <v>BONE (Ashed)</v>
          </cell>
          <cell r="F1609">
            <v>0.08</v>
          </cell>
          <cell r="G1609">
            <v>0.08</v>
          </cell>
          <cell r="H1609" t="str">
            <v>(0.08)</v>
          </cell>
        </row>
        <row r="1610">
          <cell r="A1610" t="str">
            <v>78P</v>
          </cell>
          <cell r="B1610" t="str">
            <v>P</v>
          </cell>
          <cell r="C1610">
            <v>78</v>
          </cell>
          <cell r="D1610" t="str">
            <v>NIST 1400 </v>
          </cell>
          <cell r="E1610" t="str">
            <v>BONE (Ashed)</v>
          </cell>
          <cell r="F1610">
            <v>181000</v>
          </cell>
          <cell r="G1610">
            <v>177200</v>
          </cell>
          <cell r="H1610" t="str">
            <v>179100</v>
          </cell>
          <cell r="I1610">
            <v>1900</v>
          </cell>
        </row>
        <row r="1611">
          <cell r="A1611" t="str">
            <v>78Pb</v>
          </cell>
          <cell r="B1611" t="str">
            <v>Pb</v>
          </cell>
          <cell r="C1611">
            <v>78</v>
          </cell>
          <cell r="D1611" t="str">
            <v>NIST 1400 </v>
          </cell>
          <cell r="E1611" t="str">
            <v>BONE (Ashed)</v>
          </cell>
          <cell r="F1611">
            <v>9.19</v>
          </cell>
          <cell r="G1611">
            <v>8.950000000000001</v>
          </cell>
          <cell r="H1611" t="str">
            <v>9.07</v>
          </cell>
          <cell r="I1611">
            <v>0.12</v>
          </cell>
        </row>
        <row r="1612">
          <cell r="A1612" t="str">
            <v>78Si</v>
          </cell>
          <cell r="B1612" t="str">
            <v>Si</v>
          </cell>
          <cell r="C1612">
            <v>78</v>
          </cell>
          <cell r="D1612" t="str">
            <v>NIST 1400 </v>
          </cell>
          <cell r="E1612" t="str">
            <v>BONE (Ashed)</v>
          </cell>
          <cell r="F1612">
            <v>1300</v>
          </cell>
          <cell r="G1612">
            <v>1300</v>
          </cell>
          <cell r="H1612" t="str">
            <v>(1300)</v>
          </cell>
        </row>
        <row r="1613">
          <cell r="A1613" t="str">
            <v>78Sr</v>
          </cell>
          <cell r="B1613" t="str">
            <v>Sr</v>
          </cell>
          <cell r="C1613">
            <v>78</v>
          </cell>
          <cell r="D1613" t="str">
            <v>NIST 1400 </v>
          </cell>
          <cell r="E1613" t="str">
            <v>BONE (Ashed)</v>
          </cell>
          <cell r="F1613">
            <v>256</v>
          </cell>
          <cell r="G1613">
            <v>242</v>
          </cell>
          <cell r="H1613" t="str">
            <v>249</v>
          </cell>
          <cell r="I1613">
            <v>7</v>
          </cell>
        </row>
        <row r="1614">
          <cell r="A1614" t="str">
            <v>78Zn</v>
          </cell>
          <cell r="B1614" t="str">
            <v>Zn</v>
          </cell>
          <cell r="C1614">
            <v>78</v>
          </cell>
          <cell r="D1614" t="str">
            <v>NIST 1400 </v>
          </cell>
          <cell r="E1614" t="str">
            <v>BONE (Ashed)</v>
          </cell>
          <cell r="F1614">
            <v>184</v>
          </cell>
          <cell r="G1614">
            <v>178</v>
          </cell>
          <cell r="H1614" t="str">
            <v>181</v>
          </cell>
          <cell r="I1614">
            <v>3</v>
          </cell>
        </row>
        <row r="1615">
          <cell r="A1615" t="str">
            <v>79Pb</v>
          </cell>
          <cell r="B1615" t="str">
            <v>Pb</v>
          </cell>
          <cell r="C1615">
            <v>79</v>
          </cell>
          <cell r="D1615" t="str">
            <v>NIST 981-204 </v>
          </cell>
          <cell r="E1615" t="str">
            <v>ISOTOPIC LEAD 204</v>
          </cell>
          <cell r="F1615">
            <v>1.4267</v>
          </cell>
          <cell r="G1615">
            <v>1.4243</v>
          </cell>
          <cell r="H1615" t="str">
            <v>1.4255</v>
          </cell>
          <cell r="I1615">
            <v>0.0012</v>
          </cell>
        </row>
        <row r="1616">
          <cell r="A1616" t="str">
            <v>79Pb</v>
          </cell>
          <cell r="B1616" t="str">
            <v>Pb</v>
          </cell>
          <cell r="C1616">
            <v>79</v>
          </cell>
          <cell r="D1616" t="str">
            <v>NIST 981-206 </v>
          </cell>
          <cell r="E1616" t="str">
            <v>ISOTOPIC LEAD 206</v>
          </cell>
          <cell r="F1616">
            <v>24.149900000000002</v>
          </cell>
          <cell r="G1616">
            <v>24.1385</v>
          </cell>
          <cell r="H1616" t="str">
            <v>24.1442</v>
          </cell>
          <cell r="I1616">
            <v>0.0057</v>
          </cell>
        </row>
        <row r="1617">
          <cell r="A1617" t="str">
            <v>79Pb</v>
          </cell>
          <cell r="B1617" t="str">
            <v>Pb</v>
          </cell>
          <cell r="C1617">
            <v>79</v>
          </cell>
          <cell r="D1617" t="str">
            <v>NIST 981-207 </v>
          </cell>
          <cell r="E1617" t="str">
            <v>ISOTOPIC LEAD 207</v>
          </cell>
          <cell r="F1617">
            <v>22.086000000000002</v>
          </cell>
          <cell r="G1617">
            <v>22.0806</v>
          </cell>
          <cell r="H1617" t="str">
            <v>22.0833</v>
          </cell>
          <cell r="I1617">
            <v>0.0027</v>
          </cell>
        </row>
        <row r="1618">
          <cell r="A1618" t="str">
            <v>79Pb</v>
          </cell>
          <cell r="B1618" t="str">
            <v>Pb</v>
          </cell>
          <cell r="C1618">
            <v>79</v>
          </cell>
          <cell r="D1618" t="str">
            <v>NIST 981-208 </v>
          </cell>
          <cell r="E1618" t="str">
            <v>ISOTOPIC LEAD 208</v>
          </cell>
          <cell r="F1618">
            <v>52.3556</v>
          </cell>
          <cell r="G1618">
            <v>52.3384</v>
          </cell>
          <cell r="H1618" t="str">
            <v>52.3470</v>
          </cell>
          <cell r="I1618">
            <v>0.0086</v>
          </cell>
        </row>
        <row r="1619">
          <cell r="A1619" t="str">
            <v>80Ag</v>
          </cell>
          <cell r="B1619" t="str">
            <v>Ag</v>
          </cell>
          <cell r="C1619">
            <v>80</v>
          </cell>
          <cell r="D1619" t="str">
            <v>HPS INTERFERENCECHECK AB</v>
          </cell>
          <cell r="E1619" t="str">
            <v>WATER</v>
          </cell>
          <cell r="F1619">
            <v>24</v>
          </cell>
          <cell r="G1619">
            <v>16</v>
          </cell>
          <cell r="H1619" t="str">
            <v>20</v>
          </cell>
          <cell r="I1619">
            <v>4</v>
          </cell>
        </row>
        <row r="1620">
          <cell r="A1620" t="str">
            <v>80Al</v>
          </cell>
          <cell r="B1620" t="str">
            <v>Al</v>
          </cell>
          <cell r="C1620">
            <v>80</v>
          </cell>
          <cell r="D1620" t="str">
            <v>HPS INTERFERENCECHECK AB</v>
          </cell>
          <cell r="E1620" t="str">
            <v>WATER</v>
          </cell>
          <cell r="F1620">
            <v>120000</v>
          </cell>
          <cell r="G1620">
            <v>80000</v>
          </cell>
          <cell r="H1620" t="str">
            <v>100000</v>
          </cell>
          <cell r="I1620">
            <v>20000</v>
          </cell>
        </row>
        <row r="1621">
          <cell r="A1621" t="str">
            <v>80As</v>
          </cell>
          <cell r="B1621" t="str">
            <v>As</v>
          </cell>
          <cell r="C1621">
            <v>80</v>
          </cell>
          <cell r="D1621" t="str">
            <v>HPS INTERFERENCECHECK AB</v>
          </cell>
          <cell r="E1621" t="str">
            <v>WATER</v>
          </cell>
          <cell r="F1621">
            <v>24</v>
          </cell>
          <cell r="G1621">
            <v>16</v>
          </cell>
          <cell r="H1621" t="str">
            <v>20</v>
          </cell>
          <cell r="I1621">
            <v>4</v>
          </cell>
        </row>
        <row r="1622">
          <cell r="A1622" t="str">
            <v>80C</v>
          </cell>
          <cell r="B1622" t="str">
            <v>C</v>
          </cell>
          <cell r="C1622">
            <v>80</v>
          </cell>
          <cell r="D1622" t="str">
            <v>HPS INTERFERENCECHECK AB</v>
          </cell>
          <cell r="E1622" t="str">
            <v>WATER</v>
          </cell>
          <cell r="F1622">
            <v>240000</v>
          </cell>
          <cell r="G1622">
            <v>160000</v>
          </cell>
          <cell r="H1622" t="str">
            <v>200000</v>
          </cell>
          <cell r="I1622">
            <v>40000</v>
          </cell>
        </row>
        <row r="1623">
          <cell r="A1623" t="str">
            <v>80Ca</v>
          </cell>
          <cell r="B1623" t="str">
            <v>Ca</v>
          </cell>
          <cell r="C1623">
            <v>80</v>
          </cell>
          <cell r="D1623" t="str">
            <v>HPS INTERFERENCECHECK AB</v>
          </cell>
          <cell r="E1623" t="str">
            <v>WATER</v>
          </cell>
          <cell r="F1623">
            <v>120000</v>
          </cell>
          <cell r="G1623">
            <v>80000</v>
          </cell>
          <cell r="H1623" t="str">
            <v>100000</v>
          </cell>
          <cell r="I1623">
            <v>20000</v>
          </cell>
        </row>
        <row r="1624">
          <cell r="A1624" t="str">
            <v>80Cd</v>
          </cell>
          <cell r="B1624" t="str">
            <v>Cd</v>
          </cell>
          <cell r="C1624">
            <v>80</v>
          </cell>
          <cell r="D1624" t="str">
            <v>HPS INTERFERENCECHECK AB</v>
          </cell>
          <cell r="E1624" t="str">
            <v>WATER</v>
          </cell>
          <cell r="F1624">
            <v>12</v>
          </cell>
          <cell r="G1624">
            <v>8</v>
          </cell>
          <cell r="H1624" t="str">
            <v>10</v>
          </cell>
          <cell r="I1624">
            <v>2</v>
          </cell>
        </row>
        <row r="1625">
          <cell r="A1625" t="str">
            <v>80Cl</v>
          </cell>
          <cell r="B1625" t="str">
            <v>Cl</v>
          </cell>
          <cell r="C1625">
            <v>80</v>
          </cell>
          <cell r="D1625" t="str">
            <v>HPS INTERFERENCECHECK AB</v>
          </cell>
          <cell r="E1625" t="str">
            <v>WATER</v>
          </cell>
          <cell r="F1625">
            <v>864000</v>
          </cell>
          <cell r="G1625">
            <v>576000</v>
          </cell>
          <cell r="H1625" t="str">
            <v>720000</v>
          </cell>
          <cell r="I1625">
            <v>144000</v>
          </cell>
        </row>
        <row r="1626">
          <cell r="A1626" t="str">
            <v>80Co</v>
          </cell>
          <cell r="B1626" t="str">
            <v>Co</v>
          </cell>
          <cell r="C1626">
            <v>80</v>
          </cell>
          <cell r="D1626" t="str">
            <v>HPS INTERFERENCECHECK AB</v>
          </cell>
          <cell r="E1626" t="str">
            <v>WATER</v>
          </cell>
          <cell r="F1626">
            <v>48</v>
          </cell>
          <cell r="G1626">
            <v>32</v>
          </cell>
          <cell r="H1626" t="str">
            <v>40</v>
          </cell>
          <cell r="I1626">
            <v>8</v>
          </cell>
        </row>
        <row r="1627">
          <cell r="A1627" t="str">
            <v>80Cr</v>
          </cell>
          <cell r="B1627" t="str">
            <v>Cr</v>
          </cell>
          <cell r="C1627">
            <v>80</v>
          </cell>
          <cell r="D1627" t="str">
            <v>HPS INTERFERENCECHECK AB</v>
          </cell>
          <cell r="E1627" t="str">
            <v>WATER</v>
          </cell>
          <cell r="F1627">
            <v>24</v>
          </cell>
          <cell r="G1627">
            <v>16</v>
          </cell>
          <cell r="H1627" t="str">
            <v>20</v>
          </cell>
          <cell r="I1627">
            <v>4</v>
          </cell>
        </row>
        <row r="1628">
          <cell r="A1628" t="str">
            <v>80Cu</v>
          </cell>
          <cell r="B1628" t="str">
            <v>Cu</v>
          </cell>
          <cell r="C1628">
            <v>80</v>
          </cell>
          <cell r="D1628" t="str">
            <v>HPS INTERFERENCECHECK AB</v>
          </cell>
          <cell r="E1628" t="str">
            <v>WATER</v>
          </cell>
          <cell r="F1628">
            <v>24</v>
          </cell>
          <cell r="G1628">
            <v>16</v>
          </cell>
          <cell r="H1628" t="str">
            <v>20</v>
          </cell>
          <cell r="I1628">
            <v>4</v>
          </cell>
        </row>
        <row r="1629">
          <cell r="A1629" t="str">
            <v>80Fe</v>
          </cell>
          <cell r="B1629" t="str">
            <v>Fe</v>
          </cell>
          <cell r="C1629">
            <v>80</v>
          </cell>
          <cell r="D1629" t="str">
            <v>HPS INTERFERENCECHECK AB</v>
          </cell>
          <cell r="E1629" t="str">
            <v>WATER</v>
          </cell>
          <cell r="F1629">
            <v>120000</v>
          </cell>
          <cell r="G1629">
            <v>80000</v>
          </cell>
          <cell r="H1629" t="str">
            <v>100000</v>
          </cell>
          <cell r="I1629">
            <v>20000</v>
          </cell>
        </row>
        <row r="1630">
          <cell r="A1630" t="str">
            <v>80K</v>
          </cell>
          <cell r="B1630" t="str">
            <v>K</v>
          </cell>
          <cell r="C1630">
            <v>80</v>
          </cell>
          <cell r="D1630" t="str">
            <v>HPS INTERFERENCECHECK AB</v>
          </cell>
          <cell r="E1630" t="str">
            <v>WATER</v>
          </cell>
          <cell r="F1630">
            <v>120000</v>
          </cell>
          <cell r="G1630">
            <v>80000</v>
          </cell>
          <cell r="H1630" t="str">
            <v>100000</v>
          </cell>
          <cell r="I1630">
            <v>20000</v>
          </cell>
        </row>
        <row r="1631">
          <cell r="A1631" t="str">
            <v>80Mg</v>
          </cell>
          <cell r="B1631" t="str">
            <v>Mg</v>
          </cell>
          <cell r="C1631">
            <v>80</v>
          </cell>
          <cell r="D1631" t="str">
            <v>HPS INTERFERENCECHECK AB</v>
          </cell>
          <cell r="E1631" t="str">
            <v>WATER</v>
          </cell>
          <cell r="F1631">
            <v>120000</v>
          </cell>
          <cell r="G1631">
            <v>80000</v>
          </cell>
          <cell r="H1631" t="str">
            <v>100000</v>
          </cell>
          <cell r="I1631">
            <v>20000</v>
          </cell>
        </row>
        <row r="1632">
          <cell r="A1632" t="str">
            <v>80Mn</v>
          </cell>
          <cell r="B1632" t="str">
            <v>Mn</v>
          </cell>
          <cell r="C1632">
            <v>80</v>
          </cell>
          <cell r="D1632" t="str">
            <v>HPS INTERFERENCECHECK AB</v>
          </cell>
          <cell r="E1632" t="str">
            <v>WATER</v>
          </cell>
          <cell r="F1632">
            <v>24</v>
          </cell>
          <cell r="G1632">
            <v>16</v>
          </cell>
          <cell r="H1632" t="str">
            <v>20</v>
          </cell>
          <cell r="I1632">
            <v>4</v>
          </cell>
        </row>
        <row r="1633">
          <cell r="A1633" t="str">
            <v>80Mo</v>
          </cell>
          <cell r="B1633" t="str">
            <v>Mo</v>
          </cell>
          <cell r="C1633">
            <v>80</v>
          </cell>
          <cell r="D1633" t="str">
            <v>HPS INTERFERENCECHECK AB</v>
          </cell>
          <cell r="E1633" t="str">
            <v>WATER</v>
          </cell>
          <cell r="F1633">
            <v>2400</v>
          </cell>
          <cell r="G1633">
            <v>1600</v>
          </cell>
          <cell r="H1633" t="str">
            <v>2000</v>
          </cell>
          <cell r="I1633">
            <v>400</v>
          </cell>
        </row>
        <row r="1634">
          <cell r="A1634" t="str">
            <v>80Na</v>
          </cell>
          <cell r="B1634" t="str">
            <v>Na</v>
          </cell>
          <cell r="C1634">
            <v>80</v>
          </cell>
          <cell r="D1634" t="str">
            <v>HPS INTERFERENCECHECK AB</v>
          </cell>
          <cell r="E1634" t="str">
            <v>WATER</v>
          </cell>
          <cell r="F1634">
            <v>120000</v>
          </cell>
          <cell r="G1634">
            <v>80000</v>
          </cell>
          <cell r="H1634" t="str">
            <v>100000</v>
          </cell>
          <cell r="I1634">
            <v>20000</v>
          </cell>
        </row>
        <row r="1635">
          <cell r="A1635" t="str">
            <v>80Ni</v>
          </cell>
          <cell r="B1635" t="str">
            <v>Ni</v>
          </cell>
          <cell r="C1635">
            <v>80</v>
          </cell>
          <cell r="D1635" t="str">
            <v>HPS INTERFERENCECHECK AB</v>
          </cell>
          <cell r="E1635" t="str">
            <v>WATER</v>
          </cell>
          <cell r="F1635">
            <v>48</v>
          </cell>
          <cell r="G1635">
            <v>32</v>
          </cell>
          <cell r="H1635" t="str">
            <v>40</v>
          </cell>
          <cell r="I1635">
            <v>8</v>
          </cell>
        </row>
        <row r="1636">
          <cell r="A1636" t="str">
            <v>80P</v>
          </cell>
          <cell r="B1636" t="str">
            <v>P</v>
          </cell>
          <cell r="C1636">
            <v>80</v>
          </cell>
          <cell r="D1636" t="str">
            <v>HPS INTERFERENCECHECK AB</v>
          </cell>
          <cell r="E1636" t="str">
            <v>WATER</v>
          </cell>
          <cell r="F1636">
            <v>120000</v>
          </cell>
          <cell r="G1636">
            <v>80000</v>
          </cell>
          <cell r="H1636" t="str">
            <v>100000</v>
          </cell>
          <cell r="I1636">
            <v>20000</v>
          </cell>
        </row>
        <row r="1637">
          <cell r="A1637" t="str">
            <v>80S</v>
          </cell>
          <cell r="B1637" t="str">
            <v>S</v>
          </cell>
          <cell r="C1637">
            <v>80</v>
          </cell>
          <cell r="D1637" t="str">
            <v>HPS INTERFERENCECHECK AB</v>
          </cell>
          <cell r="E1637" t="str">
            <v>WATER</v>
          </cell>
          <cell r="F1637">
            <v>120000</v>
          </cell>
          <cell r="G1637">
            <v>80000</v>
          </cell>
          <cell r="H1637" t="str">
            <v>100000</v>
          </cell>
          <cell r="I1637">
            <v>20000</v>
          </cell>
        </row>
        <row r="1638">
          <cell r="A1638" t="str">
            <v>80Se</v>
          </cell>
          <cell r="B1638" t="str">
            <v>Se</v>
          </cell>
          <cell r="C1638">
            <v>80</v>
          </cell>
          <cell r="D1638" t="str">
            <v>HPS INTERFERENCECHECK AB</v>
          </cell>
          <cell r="E1638" t="str">
            <v>WATER</v>
          </cell>
          <cell r="F1638">
            <v>24</v>
          </cell>
          <cell r="G1638">
            <v>16</v>
          </cell>
          <cell r="H1638" t="str">
            <v>20</v>
          </cell>
          <cell r="I1638">
            <v>4</v>
          </cell>
        </row>
        <row r="1639">
          <cell r="A1639" t="str">
            <v>80Ti</v>
          </cell>
          <cell r="B1639" t="str">
            <v>Ti</v>
          </cell>
          <cell r="C1639">
            <v>80</v>
          </cell>
          <cell r="D1639" t="str">
            <v>HPS INTERFERENCECHECK AB</v>
          </cell>
          <cell r="E1639" t="str">
            <v>WATER</v>
          </cell>
          <cell r="F1639">
            <v>2400</v>
          </cell>
          <cell r="G1639">
            <v>1600</v>
          </cell>
          <cell r="H1639" t="str">
            <v>2000</v>
          </cell>
          <cell r="I1639">
            <v>400</v>
          </cell>
        </row>
        <row r="1640">
          <cell r="A1640" t="str">
            <v>80V</v>
          </cell>
          <cell r="B1640" t="str">
            <v>V</v>
          </cell>
          <cell r="C1640">
            <v>80</v>
          </cell>
          <cell r="D1640" t="str">
            <v>HPS INTERFERENCECHECK AB</v>
          </cell>
          <cell r="E1640" t="str">
            <v>WATER</v>
          </cell>
          <cell r="F1640">
            <v>48</v>
          </cell>
          <cell r="G1640">
            <v>32</v>
          </cell>
          <cell r="H1640" t="str">
            <v>40</v>
          </cell>
          <cell r="I1640">
            <v>8</v>
          </cell>
        </row>
        <row r="1641">
          <cell r="A1641" t="str">
            <v>80Zn</v>
          </cell>
          <cell r="B1641" t="str">
            <v>Zn</v>
          </cell>
          <cell r="C1641">
            <v>80</v>
          </cell>
          <cell r="D1641" t="str">
            <v>HPS INTERFERENCECHECK AB</v>
          </cell>
          <cell r="E1641" t="str">
            <v>WATER</v>
          </cell>
          <cell r="F1641">
            <v>24</v>
          </cell>
          <cell r="G1641">
            <v>16</v>
          </cell>
          <cell r="H1641" t="str">
            <v>20</v>
          </cell>
          <cell r="I1641">
            <v>4</v>
          </cell>
        </row>
        <row r="1642">
          <cell r="A1642" t="str">
            <v>81As</v>
          </cell>
          <cell r="B1642" t="str">
            <v>As</v>
          </cell>
          <cell r="C1642">
            <v>81</v>
          </cell>
          <cell r="D1642" t="str">
            <v>HPS TRACE METALS IN FISH</v>
          </cell>
          <cell r="E1642" t="str">
            <v>Simulated Fish Digestate</v>
          </cell>
          <cell r="F1642">
            <v>110</v>
          </cell>
          <cell r="G1642">
            <v>90</v>
          </cell>
          <cell r="H1642" t="str">
            <v>100</v>
          </cell>
          <cell r="I1642">
            <v>10</v>
          </cell>
        </row>
        <row r="1643">
          <cell r="A1643" t="str">
            <v>81Ca</v>
          </cell>
          <cell r="B1643" t="str">
            <v>Ca</v>
          </cell>
          <cell r="C1643">
            <v>81</v>
          </cell>
          <cell r="D1643" t="str">
            <v>HPS TRACE METALS IN FISH</v>
          </cell>
          <cell r="E1643" t="str">
            <v>Simulated Fish Digestate</v>
          </cell>
          <cell r="F1643">
            <v>110</v>
          </cell>
          <cell r="G1643">
            <v>90</v>
          </cell>
          <cell r="H1643" t="str">
            <v>100</v>
          </cell>
          <cell r="I1643">
            <v>10</v>
          </cell>
        </row>
        <row r="1644">
          <cell r="A1644" t="str">
            <v>81Cd</v>
          </cell>
          <cell r="B1644" t="str">
            <v>Cd</v>
          </cell>
          <cell r="C1644">
            <v>81</v>
          </cell>
          <cell r="D1644" t="str">
            <v>HPS TRACE METALS IN FISH</v>
          </cell>
          <cell r="E1644" t="str">
            <v>Simulated Fish Digestate</v>
          </cell>
          <cell r="F1644">
            <v>5.5</v>
          </cell>
          <cell r="G1644">
            <v>4.5</v>
          </cell>
          <cell r="H1644" t="str">
            <v>5</v>
          </cell>
          <cell r="I1644">
            <v>0.5</v>
          </cell>
        </row>
        <row r="1645">
          <cell r="A1645" t="str">
            <v>81Cr</v>
          </cell>
          <cell r="B1645" t="str">
            <v>Cr</v>
          </cell>
          <cell r="C1645">
            <v>81</v>
          </cell>
          <cell r="D1645" t="str">
            <v>HPS TRACE METALS IN FISH</v>
          </cell>
          <cell r="E1645" t="str">
            <v>Simulated Fish Digestate</v>
          </cell>
          <cell r="F1645">
            <v>22</v>
          </cell>
          <cell r="G1645">
            <v>18</v>
          </cell>
          <cell r="H1645" t="str">
            <v>20</v>
          </cell>
          <cell r="I1645">
            <v>2</v>
          </cell>
        </row>
        <row r="1646">
          <cell r="A1646" t="str">
            <v>81Cu</v>
          </cell>
          <cell r="B1646" t="str">
            <v>Cu</v>
          </cell>
          <cell r="C1646">
            <v>81</v>
          </cell>
          <cell r="D1646" t="str">
            <v>HPS TRACE METALS IN FISH</v>
          </cell>
          <cell r="E1646" t="str">
            <v>Simulated Fish Digestate</v>
          </cell>
          <cell r="F1646">
            <v>55</v>
          </cell>
          <cell r="G1646">
            <v>45</v>
          </cell>
          <cell r="H1646" t="str">
            <v>50</v>
          </cell>
          <cell r="I1646">
            <v>5</v>
          </cell>
        </row>
        <row r="1647">
          <cell r="A1647" t="str">
            <v>81Fe</v>
          </cell>
          <cell r="B1647" t="str">
            <v>Fe</v>
          </cell>
          <cell r="C1647">
            <v>81</v>
          </cell>
          <cell r="D1647" t="str">
            <v>HPS TRACE METALS IN FISH</v>
          </cell>
          <cell r="E1647" t="str">
            <v>Simulated Fish Digestate</v>
          </cell>
          <cell r="F1647">
            <v>110</v>
          </cell>
          <cell r="G1647">
            <v>90</v>
          </cell>
          <cell r="H1647" t="str">
            <v>100</v>
          </cell>
          <cell r="I1647">
            <v>10</v>
          </cell>
        </row>
        <row r="1648">
          <cell r="A1648" t="str">
            <v>81Hg</v>
          </cell>
          <cell r="B1648" t="str">
            <v>Hg</v>
          </cell>
          <cell r="C1648">
            <v>81</v>
          </cell>
          <cell r="D1648" t="str">
            <v>HPS TRACE METALS IN FISH</v>
          </cell>
          <cell r="E1648" t="str">
            <v>Simulated Fish Digestate</v>
          </cell>
          <cell r="F1648">
            <v>110</v>
          </cell>
          <cell r="G1648">
            <v>90</v>
          </cell>
          <cell r="H1648" t="str">
            <v>100</v>
          </cell>
          <cell r="I1648">
            <v>10</v>
          </cell>
        </row>
        <row r="1649">
          <cell r="A1649" t="str">
            <v>81Ni</v>
          </cell>
          <cell r="B1649" t="str">
            <v>Ni</v>
          </cell>
          <cell r="C1649">
            <v>81</v>
          </cell>
          <cell r="D1649" t="str">
            <v>HPS TRACE METALS IN FISH</v>
          </cell>
          <cell r="E1649" t="str">
            <v>Simulated Fish Digestate</v>
          </cell>
          <cell r="F1649">
            <v>22</v>
          </cell>
          <cell r="G1649">
            <v>18</v>
          </cell>
          <cell r="H1649" t="str">
            <v>20</v>
          </cell>
          <cell r="I1649">
            <v>2</v>
          </cell>
        </row>
        <row r="1650">
          <cell r="A1650" t="str">
            <v>81P</v>
          </cell>
          <cell r="B1650" t="str">
            <v>P</v>
          </cell>
          <cell r="C1650">
            <v>81</v>
          </cell>
          <cell r="D1650" t="str">
            <v>HPS TRACE METALS IN FISH</v>
          </cell>
          <cell r="E1650" t="str">
            <v>Simulated Fish Digestate</v>
          </cell>
          <cell r="F1650">
            <v>110</v>
          </cell>
          <cell r="G1650">
            <v>90</v>
          </cell>
          <cell r="H1650" t="str">
            <v>100</v>
          </cell>
          <cell r="I1650">
            <v>10</v>
          </cell>
        </row>
        <row r="1651">
          <cell r="A1651" t="str">
            <v>81Pb</v>
          </cell>
          <cell r="B1651" t="str">
            <v>Pb</v>
          </cell>
          <cell r="C1651">
            <v>81</v>
          </cell>
          <cell r="D1651" t="str">
            <v>HPS TRACE METALS IN FISH</v>
          </cell>
          <cell r="E1651" t="str">
            <v>Simulated Fish Digestate</v>
          </cell>
          <cell r="F1651">
            <v>11</v>
          </cell>
          <cell r="G1651">
            <v>9</v>
          </cell>
          <cell r="H1651" t="str">
            <v>10</v>
          </cell>
          <cell r="I1651">
            <v>1</v>
          </cell>
        </row>
        <row r="1652">
          <cell r="A1652" t="str">
            <v>81Se</v>
          </cell>
          <cell r="B1652" t="str">
            <v>Se</v>
          </cell>
          <cell r="C1652">
            <v>81</v>
          </cell>
          <cell r="D1652" t="str">
            <v>HPS TRACE METALS IN FISH</v>
          </cell>
          <cell r="E1652" t="str">
            <v>Simulated Fish Digestate</v>
          </cell>
          <cell r="F1652">
            <v>11</v>
          </cell>
          <cell r="G1652">
            <v>9</v>
          </cell>
          <cell r="H1652" t="str">
            <v>10</v>
          </cell>
          <cell r="I1652">
            <v>1</v>
          </cell>
        </row>
        <row r="1653">
          <cell r="A1653" t="str">
            <v>81Zn</v>
          </cell>
          <cell r="B1653" t="str">
            <v>Zn</v>
          </cell>
          <cell r="C1653">
            <v>81</v>
          </cell>
          <cell r="D1653" t="str">
            <v>HPS TRACE METALS IN FISH</v>
          </cell>
          <cell r="E1653" t="str">
            <v>Simulated Fish Digestate</v>
          </cell>
          <cell r="F1653">
            <v>1100</v>
          </cell>
          <cell r="G1653">
            <v>900</v>
          </cell>
          <cell r="H1653" t="str">
            <v>1000</v>
          </cell>
          <cell r="I1653">
            <v>100</v>
          </cell>
        </row>
        <row r="1654">
          <cell r="A1654" t="str">
            <v>82Ag</v>
          </cell>
          <cell r="B1654" t="str">
            <v>Ag</v>
          </cell>
          <cell r="C1654">
            <v>82</v>
          </cell>
          <cell r="D1654" t="str">
            <v>HPS CALIBRATION STANDARD</v>
          </cell>
          <cell r="E1654" t="str">
            <v>WATER</v>
          </cell>
          <cell r="F1654">
            <v>11000</v>
          </cell>
          <cell r="G1654">
            <v>9000</v>
          </cell>
          <cell r="H1654" t="str">
            <v>10000</v>
          </cell>
          <cell r="I1654">
            <v>1000</v>
          </cell>
        </row>
        <row r="1655">
          <cell r="A1655" t="str">
            <v>82Al</v>
          </cell>
          <cell r="B1655" t="str">
            <v>Al</v>
          </cell>
          <cell r="C1655">
            <v>82</v>
          </cell>
          <cell r="D1655" t="str">
            <v>HPS CALIBRATION STANDARD</v>
          </cell>
          <cell r="E1655" t="str">
            <v>WATER</v>
          </cell>
          <cell r="F1655">
            <v>11000</v>
          </cell>
          <cell r="G1655">
            <v>9000</v>
          </cell>
          <cell r="H1655" t="str">
            <v>10000</v>
          </cell>
          <cell r="I1655">
            <v>1000</v>
          </cell>
        </row>
        <row r="1656">
          <cell r="A1656" t="str">
            <v>82As</v>
          </cell>
          <cell r="B1656" t="str">
            <v>As</v>
          </cell>
          <cell r="C1656">
            <v>82</v>
          </cell>
          <cell r="D1656" t="str">
            <v>HPS CALIBRATION STANDARD</v>
          </cell>
          <cell r="E1656" t="str">
            <v>WATER</v>
          </cell>
          <cell r="F1656">
            <v>11000</v>
          </cell>
          <cell r="G1656">
            <v>9000</v>
          </cell>
          <cell r="H1656" t="str">
            <v>10000</v>
          </cell>
          <cell r="I1656">
            <v>1000</v>
          </cell>
        </row>
        <row r="1657">
          <cell r="A1657" t="str">
            <v>82B</v>
          </cell>
          <cell r="B1657" t="str">
            <v>B</v>
          </cell>
          <cell r="C1657">
            <v>82</v>
          </cell>
          <cell r="D1657" t="str">
            <v>HPS CALIBRATION STANDARD</v>
          </cell>
          <cell r="E1657" t="str">
            <v>WATER</v>
          </cell>
          <cell r="F1657">
            <v>11000</v>
          </cell>
          <cell r="G1657">
            <v>9000</v>
          </cell>
          <cell r="H1657" t="str">
            <v>10000</v>
          </cell>
          <cell r="I1657">
            <v>1000</v>
          </cell>
        </row>
        <row r="1658">
          <cell r="A1658" t="str">
            <v>82Ba</v>
          </cell>
          <cell r="B1658" t="str">
            <v>Ba</v>
          </cell>
          <cell r="C1658">
            <v>82</v>
          </cell>
          <cell r="D1658" t="str">
            <v>HPS CALIBRATION STANDARD</v>
          </cell>
          <cell r="E1658" t="str">
            <v>WATER</v>
          </cell>
          <cell r="F1658">
            <v>11000</v>
          </cell>
          <cell r="G1658">
            <v>9000</v>
          </cell>
          <cell r="H1658" t="str">
            <v>10000</v>
          </cell>
          <cell r="I1658">
            <v>1000</v>
          </cell>
        </row>
        <row r="1659">
          <cell r="A1659" t="str">
            <v>82Be</v>
          </cell>
          <cell r="B1659" t="str">
            <v>Be</v>
          </cell>
          <cell r="C1659">
            <v>82</v>
          </cell>
          <cell r="D1659" t="str">
            <v>HPS CALIBRATION STANDARD</v>
          </cell>
          <cell r="E1659" t="str">
            <v>WATER</v>
          </cell>
          <cell r="F1659">
            <v>11000</v>
          </cell>
          <cell r="G1659">
            <v>9000</v>
          </cell>
          <cell r="H1659" t="str">
            <v>10000</v>
          </cell>
          <cell r="I1659">
            <v>1000</v>
          </cell>
        </row>
        <row r="1660">
          <cell r="A1660" t="str">
            <v>82Ca</v>
          </cell>
          <cell r="B1660" t="str">
            <v>Ca</v>
          </cell>
          <cell r="C1660">
            <v>82</v>
          </cell>
          <cell r="D1660" t="str">
            <v>HPS CALIBRATION STANDARD</v>
          </cell>
          <cell r="E1660" t="str">
            <v>WATER</v>
          </cell>
          <cell r="F1660">
            <v>11000</v>
          </cell>
          <cell r="G1660">
            <v>9000</v>
          </cell>
          <cell r="H1660" t="str">
            <v>10000</v>
          </cell>
          <cell r="I1660">
            <v>1000</v>
          </cell>
        </row>
        <row r="1661">
          <cell r="A1661" t="str">
            <v>82Cd</v>
          </cell>
          <cell r="B1661" t="str">
            <v>Cd</v>
          </cell>
          <cell r="C1661">
            <v>82</v>
          </cell>
          <cell r="D1661" t="str">
            <v>HPS CALIBRATION STANDARD</v>
          </cell>
          <cell r="E1661" t="str">
            <v>WATER</v>
          </cell>
          <cell r="F1661">
            <v>11000</v>
          </cell>
          <cell r="G1661">
            <v>9000</v>
          </cell>
          <cell r="H1661" t="str">
            <v>10000</v>
          </cell>
          <cell r="I1661">
            <v>1000</v>
          </cell>
        </row>
        <row r="1662">
          <cell r="A1662" t="str">
            <v>82Co</v>
          </cell>
          <cell r="B1662" t="str">
            <v>Co</v>
          </cell>
          <cell r="C1662">
            <v>82</v>
          </cell>
          <cell r="D1662" t="str">
            <v>HPS CALIBRATION STANDARD</v>
          </cell>
          <cell r="E1662" t="str">
            <v>WATER</v>
          </cell>
          <cell r="F1662">
            <v>11000</v>
          </cell>
          <cell r="G1662">
            <v>9000</v>
          </cell>
          <cell r="H1662" t="str">
            <v>10000</v>
          </cell>
          <cell r="I1662">
            <v>1000</v>
          </cell>
        </row>
        <row r="1663">
          <cell r="A1663" t="str">
            <v>82Cr</v>
          </cell>
          <cell r="B1663" t="str">
            <v>Cr</v>
          </cell>
          <cell r="C1663">
            <v>82</v>
          </cell>
          <cell r="D1663" t="str">
            <v>HPS CALIBRATION STANDARD</v>
          </cell>
          <cell r="E1663" t="str">
            <v>WATER</v>
          </cell>
          <cell r="F1663">
            <v>11000</v>
          </cell>
          <cell r="G1663">
            <v>9000</v>
          </cell>
          <cell r="H1663" t="str">
            <v>10000</v>
          </cell>
          <cell r="I1663">
            <v>1000</v>
          </cell>
        </row>
        <row r="1664">
          <cell r="A1664" t="str">
            <v>82Cu</v>
          </cell>
          <cell r="B1664" t="str">
            <v>Cu</v>
          </cell>
          <cell r="C1664">
            <v>82</v>
          </cell>
          <cell r="D1664" t="str">
            <v>HPS CALIBRATION STANDARD</v>
          </cell>
          <cell r="E1664" t="str">
            <v>WATER</v>
          </cell>
          <cell r="F1664">
            <v>11000</v>
          </cell>
          <cell r="G1664">
            <v>9000</v>
          </cell>
          <cell r="H1664" t="str">
            <v>10000</v>
          </cell>
          <cell r="I1664">
            <v>1000</v>
          </cell>
        </row>
        <row r="1665">
          <cell r="A1665" t="str">
            <v>82Eu</v>
          </cell>
          <cell r="B1665" t="str">
            <v>Eu</v>
          </cell>
          <cell r="C1665">
            <v>82</v>
          </cell>
          <cell r="D1665" t="str">
            <v>HPS CALIBRATION STANDARD</v>
          </cell>
          <cell r="E1665" t="str">
            <v>WATER</v>
          </cell>
          <cell r="F1665">
            <v>11000</v>
          </cell>
          <cell r="G1665">
            <v>9000</v>
          </cell>
          <cell r="H1665" t="str">
            <v>10000</v>
          </cell>
          <cell r="I1665">
            <v>1000</v>
          </cell>
        </row>
        <row r="1666">
          <cell r="A1666" t="str">
            <v>82Ho</v>
          </cell>
          <cell r="B1666" t="str">
            <v>Ho</v>
          </cell>
          <cell r="C1666">
            <v>82</v>
          </cell>
          <cell r="D1666" t="str">
            <v>HPS CALIBRATION STANDARD</v>
          </cell>
          <cell r="E1666" t="str">
            <v>WATER</v>
          </cell>
          <cell r="F1666">
            <v>11000</v>
          </cell>
          <cell r="G1666">
            <v>9000</v>
          </cell>
          <cell r="H1666" t="str">
            <v>10000</v>
          </cell>
          <cell r="I1666">
            <v>1000</v>
          </cell>
        </row>
        <row r="1667">
          <cell r="A1667" t="str">
            <v>82La</v>
          </cell>
          <cell r="B1667" t="str">
            <v>La</v>
          </cell>
          <cell r="C1667">
            <v>82</v>
          </cell>
          <cell r="D1667" t="str">
            <v>HPS CALIBRATION STANDARD</v>
          </cell>
          <cell r="E1667" t="str">
            <v>WATER</v>
          </cell>
          <cell r="F1667">
            <v>11000</v>
          </cell>
          <cell r="G1667">
            <v>9000</v>
          </cell>
          <cell r="H1667" t="str">
            <v>10000</v>
          </cell>
          <cell r="I1667">
            <v>1000</v>
          </cell>
        </row>
        <row r="1668">
          <cell r="A1668" t="str">
            <v>82Li</v>
          </cell>
          <cell r="B1668" t="str">
            <v>Li</v>
          </cell>
          <cell r="C1668">
            <v>82</v>
          </cell>
          <cell r="D1668" t="str">
            <v>HPS CALIBRATION STANDARD</v>
          </cell>
          <cell r="E1668" t="str">
            <v>WATER</v>
          </cell>
          <cell r="F1668">
            <v>11000</v>
          </cell>
          <cell r="G1668">
            <v>9000</v>
          </cell>
          <cell r="H1668" t="str">
            <v>10000</v>
          </cell>
          <cell r="I1668">
            <v>1000</v>
          </cell>
        </row>
        <row r="1669">
          <cell r="A1669" t="str">
            <v>82Mg</v>
          </cell>
          <cell r="B1669" t="str">
            <v>Mg</v>
          </cell>
          <cell r="C1669">
            <v>82</v>
          </cell>
          <cell r="D1669" t="str">
            <v>HPS CALIBRATION STANDARD</v>
          </cell>
          <cell r="E1669" t="str">
            <v>WATER</v>
          </cell>
          <cell r="F1669">
            <v>11000</v>
          </cell>
          <cell r="G1669">
            <v>9000</v>
          </cell>
          <cell r="H1669" t="str">
            <v>10000</v>
          </cell>
          <cell r="I1669">
            <v>1000</v>
          </cell>
        </row>
        <row r="1670">
          <cell r="A1670" t="str">
            <v>82Mn</v>
          </cell>
          <cell r="B1670" t="str">
            <v>Mn</v>
          </cell>
          <cell r="C1670">
            <v>82</v>
          </cell>
          <cell r="D1670" t="str">
            <v>HPS CALIBRATION STANDARD</v>
          </cell>
          <cell r="E1670" t="str">
            <v>WATER</v>
          </cell>
          <cell r="F1670">
            <v>11000</v>
          </cell>
          <cell r="G1670">
            <v>9000</v>
          </cell>
          <cell r="H1670" t="str">
            <v>10000</v>
          </cell>
          <cell r="I1670">
            <v>1000</v>
          </cell>
        </row>
        <row r="1671">
          <cell r="A1671" t="str">
            <v>82Mo</v>
          </cell>
          <cell r="B1671" t="str">
            <v>Mo</v>
          </cell>
          <cell r="C1671">
            <v>82</v>
          </cell>
          <cell r="D1671" t="str">
            <v>HPS CALIBRATION STANDARD</v>
          </cell>
          <cell r="E1671" t="str">
            <v>WATER</v>
          </cell>
          <cell r="F1671">
            <v>11000</v>
          </cell>
          <cell r="G1671">
            <v>9000</v>
          </cell>
          <cell r="H1671" t="str">
            <v>10000</v>
          </cell>
          <cell r="I1671">
            <v>1000</v>
          </cell>
        </row>
        <row r="1672">
          <cell r="A1672" t="str">
            <v>82Na</v>
          </cell>
          <cell r="B1672" t="str">
            <v>Na</v>
          </cell>
          <cell r="C1672">
            <v>82</v>
          </cell>
          <cell r="D1672" t="str">
            <v>HPS CALIBRATION STANDARD</v>
          </cell>
          <cell r="E1672" t="str">
            <v>WATER</v>
          </cell>
          <cell r="F1672">
            <v>11000</v>
          </cell>
          <cell r="G1672">
            <v>9000</v>
          </cell>
          <cell r="H1672" t="str">
            <v>10000</v>
          </cell>
          <cell r="I1672">
            <v>1000</v>
          </cell>
        </row>
        <row r="1673">
          <cell r="A1673" t="str">
            <v>82Ni</v>
          </cell>
          <cell r="B1673" t="str">
            <v>Ni</v>
          </cell>
          <cell r="C1673">
            <v>82</v>
          </cell>
          <cell r="D1673" t="str">
            <v>HPS CALIBRATION STANDARD</v>
          </cell>
          <cell r="E1673" t="str">
            <v>WATER</v>
          </cell>
          <cell r="F1673">
            <v>11000</v>
          </cell>
          <cell r="G1673">
            <v>9000</v>
          </cell>
          <cell r="H1673" t="str">
            <v>10000</v>
          </cell>
          <cell r="I1673">
            <v>1000</v>
          </cell>
        </row>
        <row r="1674">
          <cell r="A1674" t="str">
            <v>82Pb</v>
          </cell>
          <cell r="B1674" t="str">
            <v>Pb</v>
          </cell>
          <cell r="C1674">
            <v>82</v>
          </cell>
          <cell r="D1674" t="str">
            <v>HPS CALIBRATION STANDARD</v>
          </cell>
          <cell r="E1674" t="str">
            <v>WATER</v>
          </cell>
          <cell r="F1674">
            <v>11000</v>
          </cell>
          <cell r="G1674">
            <v>9000</v>
          </cell>
          <cell r="H1674" t="str">
            <v>10000</v>
          </cell>
          <cell r="I1674">
            <v>1000</v>
          </cell>
        </row>
        <row r="1675">
          <cell r="A1675" t="str">
            <v>82Sb</v>
          </cell>
          <cell r="B1675" t="str">
            <v>Sb</v>
          </cell>
          <cell r="C1675">
            <v>82</v>
          </cell>
          <cell r="D1675" t="str">
            <v>HPS CALIBRATION STANDARD</v>
          </cell>
          <cell r="E1675" t="str">
            <v>WATER</v>
          </cell>
          <cell r="F1675">
            <v>11000</v>
          </cell>
          <cell r="G1675">
            <v>9000</v>
          </cell>
          <cell r="H1675" t="str">
            <v>10000</v>
          </cell>
          <cell r="I1675">
            <v>1000</v>
          </cell>
        </row>
        <row r="1676">
          <cell r="A1676" t="str">
            <v>82Sc</v>
          </cell>
          <cell r="B1676" t="str">
            <v>Sc</v>
          </cell>
          <cell r="C1676">
            <v>82</v>
          </cell>
          <cell r="D1676" t="str">
            <v>HPS CALIBRATION STANDARD</v>
          </cell>
          <cell r="E1676" t="str">
            <v>WATER</v>
          </cell>
          <cell r="F1676">
            <v>11000</v>
          </cell>
          <cell r="G1676">
            <v>9000</v>
          </cell>
          <cell r="H1676" t="str">
            <v>10000</v>
          </cell>
          <cell r="I1676">
            <v>1000</v>
          </cell>
        </row>
        <row r="1677">
          <cell r="A1677" t="str">
            <v>82Se</v>
          </cell>
          <cell r="B1677" t="str">
            <v>Se</v>
          </cell>
          <cell r="C1677">
            <v>82</v>
          </cell>
          <cell r="D1677" t="str">
            <v>HPS CALIBRATION STANDARD</v>
          </cell>
          <cell r="E1677" t="str">
            <v>WATER</v>
          </cell>
          <cell r="F1677">
            <v>11000</v>
          </cell>
          <cell r="G1677">
            <v>9000</v>
          </cell>
          <cell r="H1677" t="str">
            <v>10000</v>
          </cell>
          <cell r="I1677">
            <v>1000</v>
          </cell>
        </row>
        <row r="1678">
          <cell r="A1678" t="str">
            <v>82Sr</v>
          </cell>
          <cell r="B1678" t="str">
            <v>Sr</v>
          </cell>
          <cell r="C1678">
            <v>82</v>
          </cell>
          <cell r="D1678" t="str">
            <v>HPS CALIBRATION STANDARD</v>
          </cell>
          <cell r="E1678" t="str">
            <v>WATER</v>
          </cell>
          <cell r="F1678">
            <v>11000</v>
          </cell>
          <cell r="G1678">
            <v>9000</v>
          </cell>
          <cell r="H1678" t="str">
            <v>10000</v>
          </cell>
          <cell r="I1678">
            <v>1000</v>
          </cell>
        </row>
        <row r="1679">
          <cell r="A1679" t="str">
            <v>82Th</v>
          </cell>
          <cell r="B1679" t="str">
            <v>Th</v>
          </cell>
          <cell r="C1679">
            <v>82</v>
          </cell>
          <cell r="D1679" t="str">
            <v>HPS CALIBRATION STANDARD</v>
          </cell>
          <cell r="E1679" t="str">
            <v>WATER</v>
          </cell>
          <cell r="F1679">
            <v>11000</v>
          </cell>
          <cell r="G1679">
            <v>9000</v>
          </cell>
          <cell r="H1679" t="str">
            <v>10000</v>
          </cell>
          <cell r="I1679">
            <v>1000</v>
          </cell>
        </row>
        <row r="1680">
          <cell r="A1680" t="str">
            <v>82Tl</v>
          </cell>
          <cell r="B1680" t="str">
            <v>Tl</v>
          </cell>
          <cell r="C1680">
            <v>82</v>
          </cell>
          <cell r="D1680" t="str">
            <v>HPS CALIBRATION STANDARD</v>
          </cell>
          <cell r="E1680" t="str">
            <v>WATER</v>
          </cell>
          <cell r="F1680">
            <v>11000</v>
          </cell>
          <cell r="G1680">
            <v>9000</v>
          </cell>
          <cell r="H1680" t="str">
            <v>10000</v>
          </cell>
          <cell r="I1680">
            <v>1000</v>
          </cell>
        </row>
        <row r="1681">
          <cell r="A1681" t="str">
            <v>82U</v>
          </cell>
          <cell r="B1681" t="str">
            <v>U</v>
          </cell>
          <cell r="C1681">
            <v>82</v>
          </cell>
          <cell r="D1681" t="str">
            <v>HPS CALIBRATION STANDARD</v>
          </cell>
          <cell r="E1681" t="str">
            <v>WATER</v>
          </cell>
          <cell r="F1681">
            <v>11000</v>
          </cell>
          <cell r="G1681">
            <v>9000</v>
          </cell>
          <cell r="H1681" t="str">
            <v>10000</v>
          </cell>
          <cell r="I1681">
            <v>1000</v>
          </cell>
        </row>
        <row r="1682">
          <cell r="A1682" t="str">
            <v>82V</v>
          </cell>
          <cell r="B1682" t="str">
            <v>V</v>
          </cell>
          <cell r="C1682">
            <v>82</v>
          </cell>
          <cell r="D1682" t="str">
            <v>HPS CALIBRATION STANDARD</v>
          </cell>
          <cell r="E1682" t="str">
            <v>WATER</v>
          </cell>
          <cell r="F1682">
            <v>11000</v>
          </cell>
          <cell r="G1682">
            <v>9000</v>
          </cell>
          <cell r="H1682" t="str">
            <v>10000</v>
          </cell>
          <cell r="I1682">
            <v>1000</v>
          </cell>
        </row>
        <row r="1683">
          <cell r="A1683" t="str">
            <v>82Yb</v>
          </cell>
          <cell r="B1683" t="str">
            <v>Yb</v>
          </cell>
          <cell r="C1683">
            <v>82</v>
          </cell>
          <cell r="D1683" t="str">
            <v>HPS CALIBRATION STANDARD</v>
          </cell>
          <cell r="E1683" t="str">
            <v>WATER</v>
          </cell>
          <cell r="F1683">
            <v>11000</v>
          </cell>
          <cell r="G1683">
            <v>9000</v>
          </cell>
          <cell r="H1683" t="str">
            <v>10000</v>
          </cell>
          <cell r="I1683">
            <v>1000</v>
          </cell>
        </row>
        <row r="1684">
          <cell r="A1684" t="str">
            <v>82Zn</v>
          </cell>
          <cell r="B1684" t="str">
            <v>Zn</v>
          </cell>
          <cell r="C1684">
            <v>82</v>
          </cell>
          <cell r="D1684" t="str">
            <v>HPS CALIBRATION STANDARD</v>
          </cell>
          <cell r="E1684" t="str">
            <v>WATER</v>
          </cell>
          <cell r="F1684">
            <v>11000</v>
          </cell>
          <cell r="G1684">
            <v>9000</v>
          </cell>
          <cell r="H1684" t="str">
            <v>10000</v>
          </cell>
          <cell r="I1684">
            <v>1000</v>
          </cell>
        </row>
        <row r="1685">
          <cell r="A1685" t="str">
            <v>83Ag</v>
          </cell>
          <cell r="B1685" t="str">
            <v>Ag</v>
          </cell>
          <cell r="C1685">
            <v>83</v>
          </cell>
          <cell r="D1685" t="str">
            <v>HPS Metals in Drinking Water</v>
          </cell>
          <cell r="E1685" t="str">
            <v>WATER</v>
          </cell>
          <cell r="F1685">
            <v>2.01</v>
          </cell>
          <cell r="G1685">
            <v>1.99</v>
          </cell>
          <cell r="H1685" t="str">
            <v>2</v>
          </cell>
          <cell r="I1685">
            <v>0.01</v>
          </cell>
        </row>
        <row r="1686">
          <cell r="A1686" t="str">
            <v>83Al</v>
          </cell>
          <cell r="B1686" t="str">
            <v>Al</v>
          </cell>
          <cell r="C1686">
            <v>83</v>
          </cell>
          <cell r="D1686" t="str">
            <v>HPS Metals in Drinking Water</v>
          </cell>
          <cell r="E1686" t="str">
            <v>WATER</v>
          </cell>
          <cell r="F1686">
            <v>120.6</v>
          </cell>
          <cell r="G1686">
            <v>119.4</v>
          </cell>
          <cell r="H1686" t="str">
            <v>120</v>
          </cell>
          <cell r="I1686">
            <v>0.6</v>
          </cell>
        </row>
        <row r="1687">
          <cell r="A1687" t="str">
            <v>83As</v>
          </cell>
          <cell r="B1687" t="str">
            <v>As</v>
          </cell>
          <cell r="C1687">
            <v>83</v>
          </cell>
          <cell r="D1687" t="str">
            <v>HPS Metals in Drinking Water</v>
          </cell>
          <cell r="E1687" t="str">
            <v>WATER</v>
          </cell>
          <cell r="F1687">
            <v>80.4</v>
          </cell>
          <cell r="G1687">
            <v>79.6</v>
          </cell>
          <cell r="H1687" t="str">
            <v>80</v>
          </cell>
          <cell r="I1687">
            <v>0.4</v>
          </cell>
        </row>
        <row r="1688">
          <cell r="A1688" t="str">
            <v>83Ba</v>
          </cell>
          <cell r="B1688" t="str">
            <v>Ba</v>
          </cell>
          <cell r="C1688">
            <v>83</v>
          </cell>
          <cell r="D1688" t="str">
            <v>HPS Metals in Drinking Water</v>
          </cell>
          <cell r="E1688" t="str">
            <v>WATER</v>
          </cell>
          <cell r="F1688">
            <v>50.25</v>
          </cell>
          <cell r="G1688">
            <v>49.75</v>
          </cell>
          <cell r="H1688" t="str">
            <v>50</v>
          </cell>
          <cell r="I1688">
            <v>0.25</v>
          </cell>
        </row>
        <row r="1689">
          <cell r="A1689" t="str">
            <v>83Be</v>
          </cell>
          <cell r="B1689" t="str">
            <v>Be</v>
          </cell>
          <cell r="C1689">
            <v>83</v>
          </cell>
          <cell r="D1689" t="str">
            <v>HPS Metals in Drinking Water</v>
          </cell>
          <cell r="E1689" t="str">
            <v>WATER</v>
          </cell>
          <cell r="F1689">
            <v>20.1</v>
          </cell>
          <cell r="G1689">
            <v>19.9</v>
          </cell>
          <cell r="H1689" t="str">
            <v>20</v>
          </cell>
          <cell r="I1689">
            <v>0.1</v>
          </cell>
        </row>
        <row r="1690">
          <cell r="A1690" t="str">
            <v>83Bi</v>
          </cell>
          <cell r="B1690" t="str">
            <v>Bi</v>
          </cell>
          <cell r="C1690">
            <v>83</v>
          </cell>
          <cell r="D1690" t="str">
            <v>HPS Metals in Drinking Water</v>
          </cell>
          <cell r="E1690" t="str">
            <v>WATER</v>
          </cell>
          <cell r="F1690">
            <v>10.05</v>
          </cell>
          <cell r="G1690">
            <v>9.95</v>
          </cell>
          <cell r="H1690" t="str">
            <v>10</v>
          </cell>
          <cell r="I1690">
            <v>0.05</v>
          </cell>
        </row>
        <row r="1691">
          <cell r="A1691" t="str">
            <v>83Ca</v>
          </cell>
          <cell r="B1691" t="str">
            <v>Ca</v>
          </cell>
          <cell r="C1691">
            <v>83</v>
          </cell>
          <cell r="D1691" t="str">
            <v>HPS Metals in Drinking Water</v>
          </cell>
          <cell r="E1691" t="str">
            <v>WATER</v>
          </cell>
          <cell r="F1691">
            <v>35175</v>
          </cell>
          <cell r="G1691">
            <v>34825</v>
          </cell>
          <cell r="H1691" t="str">
            <v>35000</v>
          </cell>
          <cell r="I1691">
            <v>175</v>
          </cell>
        </row>
        <row r="1692">
          <cell r="A1692" t="str">
            <v>83Cd</v>
          </cell>
          <cell r="B1692" t="str">
            <v>Cd</v>
          </cell>
          <cell r="C1692">
            <v>83</v>
          </cell>
          <cell r="D1692" t="str">
            <v>HPS Metals in Drinking Water</v>
          </cell>
          <cell r="E1692" t="str">
            <v>WATER</v>
          </cell>
          <cell r="F1692">
            <v>10.05</v>
          </cell>
          <cell r="G1692">
            <v>9.95</v>
          </cell>
          <cell r="H1692" t="str">
            <v>10</v>
          </cell>
          <cell r="I1692">
            <v>0.05</v>
          </cell>
        </row>
        <row r="1693">
          <cell r="A1693" t="str">
            <v>83Co</v>
          </cell>
          <cell r="B1693" t="str">
            <v>Co</v>
          </cell>
          <cell r="C1693">
            <v>83</v>
          </cell>
          <cell r="D1693" t="str">
            <v>HPS Metals in Drinking Water</v>
          </cell>
          <cell r="E1693" t="str">
            <v>WATER</v>
          </cell>
          <cell r="F1693">
            <v>25.125</v>
          </cell>
          <cell r="G1693">
            <v>24.875</v>
          </cell>
          <cell r="H1693" t="str">
            <v>25</v>
          </cell>
          <cell r="I1693">
            <v>0.125</v>
          </cell>
        </row>
        <row r="1694">
          <cell r="A1694" t="str">
            <v>83Cr</v>
          </cell>
          <cell r="B1694" t="str">
            <v>Cr</v>
          </cell>
          <cell r="C1694">
            <v>83</v>
          </cell>
          <cell r="D1694" t="str">
            <v>HPS Metals in Drinking Water</v>
          </cell>
          <cell r="E1694" t="str">
            <v>WATER</v>
          </cell>
          <cell r="F1694">
            <v>20.1</v>
          </cell>
          <cell r="G1694">
            <v>19.9</v>
          </cell>
          <cell r="H1694" t="str">
            <v>20</v>
          </cell>
          <cell r="I1694">
            <v>0.1</v>
          </cell>
        </row>
        <row r="1695">
          <cell r="A1695" t="str">
            <v>83Cu</v>
          </cell>
          <cell r="B1695" t="str">
            <v>Cu</v>
          </cell>
          <cell r="C1695">
            <v>83</v>
          </cell>
          <cell r="D1695" t="str">
            <v>HPS Metals in Drinking Water</v>
          </cell>
          <cell r="E1695" t="str">
            <v>WATER</v>
          </cell>
          <cell r="F1695">
            <v>20.1</v>
          </cell>
          <cell r="G1695">
            <v>19.9</v>
          </cell>
          <cell r="H1695" t="str">
            <v>20</v>
          </cell>
          <cell r="I1695">
            <v>0.1</v>
          </cell>
        </row>
        <row r="1696">
          <cell r="A1696" t="str">
            <v>83Fe</v>
          </cell>
          <cell r="B1696" t="str">
            <v>Fe</v>
          </cell>
          <cell r="C1696">
            <v>83</v>
          </cell>
          <cell r="D1696" t="str">
            <v>HPS Metals in Drinking Water</v>
          </cell>
          <cell r="E1696" t="str">
            <v>WATER</v>
          </cell>
          <cell r="F1696">
            <v>100.5</v>
          </cell>
          <cell r="G1696">
            <v>99.5</v>
          </cell>
          <cell r="H1696" t="str">
            <v>100</v>
          </cell>
          <cell r="I1696">
            <v>0.5</v>
          </cell>
        </row>
        <row r="1697">
          <cell r="A1697" t="str">
            <v>83K</v>
          </cell>
          <cell r="B1697" t="str">
            <v>K</v>
          </cell>
          <cell r="C1697">
            <v>83</v>
          </cell>
          <cell r="D1697" t="str">
            <v>HPS Metals in Drinking Water</v>
          </cell>
          <cell r="E1697" t="str">
            <v>WATER</v>
          </cell>
          <cell r="F1697">
            <v>2512.5</v>
          </cell>
          <cell r="G1697">
            <v>2487.5</v>
          </cell>
          <cell r="H1697" t="str">
            <v>2500</v>
          </cell>
          <cell r="I1697">
            <v>12.5</v>
          </cell>
        </row>
        <row r="1698">
          <cell r="A1698" t="str">
            <v>83Li</v>
          </cell>
          <cell r="B1698" t="str">
            <v>Li</v>
          </cell>
          <cell r="C1698">
            <v>83</v>
          </cell>
          <cell r="D1698" t="str">
            <v>HPS Metals in Drinking Water</v>
          </cell>
          <cell r="E1698" t="str">
            <v>WATER</v>
          </cell>
          <cell r="F1698">
            <v>20.1</v>
          </cell>
          <cell r="G1698">
            <v>19.9</v>
          </cell>
          <cell r="H1698" t="str">
            <v>20</v>
          </cell>
          <cell r="I1698">
            <v>0.1</v>
          </cell>
        </row>
        <row r="1699">
          <cell r="A1699" t="str">
            <v>83Mg</v>
          </cell>
          <cell r="B1699" t="str">
            <v>Mg</v>
          </cell>
          <cell r="C1699">
            <v>83</v>
          </cell>
          <cell r="D1699" t="str">
            <v>HPS Metals in Drinking Water</v>
          </cell>
          <cell r="E1699" t="str">
            <v>WATER</v>
          </cell>
          <cell r="F1699">
            <v>9045</v>
          </cell>
          <cell r="G1699">
            <v>8955</v>
          </cell>
          <cell r="H1699" t="str">
            <v>9000</v>
          </cell>
          <cell r="I1699">
            <v>45</v>
          </cell>
        </row>
        <row r="1700">
          <cell r="A1700" t="str">
            <v>83Mn</v>
          </cell>
          <cell r="B1700" t="str">
            <v>Mn</v>
          </cell>
          <cell r="C1700">
            <v>83</v>
          </cell>
          <cell r="D1700" t="str">
            <v>HPS Metals in Drinking Water</v>
          </cell>
          <cell r="E1700" t="str">
            <v>WATER</v>
          </cell>
          <cell r="F1700">
            <v>40.2</v>
          </cell>
          <cell r="G1700">
            <v>39.8</v>
          </cell>
          <cell r="H1700" t="str">
            <v>40</v>
          </cell>
          <cell r="I1700">
            <v>0.2</v>
          </cell>
        </row>
        <row r="1701">
          <cell r="A1701" t="str">
            <v>83Mo</v>
          </cell>
          <cell r="B1701" t="str">
            <v>Mo</v>
          </cell>
          <cell r="C1701">
            <v>83</v>
          </cell>
          <cell r="D1701" t="str">
            <v>HPS Metals in Drinking Water</v>
          </cell>
          <cell r="E1701" t="str">
            <v>WATER</v>
          </cell>
          <cell r="F1701">
            <v>100.5</v>
          </cell>
          <cell r="G1701">
            <v>99.5</v>
          </cell>
          <cell r="H1701" t="str">
            <v>100</v>
          </cell>
          <cell r="I1701">
            <v>0.5</v>
          </cell>
        </row>
        <row r="1702">
          <cell r="A1702" t="str">
            <v>83Na</v>
          </cell>
          <cell r="B1702" t="str">
            <v>Na</v>
          </cell>
          <cell r="C1702">
            <v>83</v>
          </cell>
          <cell r="D1702" t="str">
            <v>HPS Metals in Drinking Water</v>
          </cell>
          <cell r="E1702" t="str">
            <v>WATER</v>
          </cell>
          <cell r="F1702">
            <v>6030</v>
          </cell>
          <cell r="G1702">
            <v>5970</v>
          </cell>
          <cell r="H1702" t="str">
            <v>6000</v>
          </cell>
          <cell r="I1702">
            <v>30</v>
          </cell>
        </row>
        <row r="1703">
          <cell r="A1703" t="str">
            <v>83Ni</v>
          </cell>
          <cell r="B1703" t="str">
            <v>Ni</v>
          </cell>
          <cell r="C1703">
            <v>83</v>
          </cell>
          <cell r="D1703" t="str">
            <v>HPS Metals in Drinking Water</v>
          </cell>
          <cell r="E1703" t="str">
            <v>WATER</v>
          </cell>
          <cell r="F1703">
            <v>60.3</v>
          </cell>
          <cell r="G1703">
            <v>59.7</v>
          </cell>
          <cell r="H1703" t="str">
            <v>60</v>
          </cell>
          <cell r="I1703">
            <v>0.3</v>
          </cell>
        </row>
        <row r="1704">
          <cell r="A1704" t="str">
            <v>83Pb</v>
          </cell>
          <cell r="B1704" t="str">
            <v>Pb</v>
          </cell>
          <cell r="C1704">
            <v>83</v>
          </cell>
          <cell r="D1704" t="str">
            <v>HPS Metals in Drinking Water</v>
          </cell>
          <cell r="E1704" t="str">
            <v>WATER</v>
          </cell>
          <cell r="F1704">
            <v>40.2</v>
          </cell>
          <cell r="G1704">
            <v>39.8</v>
          </cell>
          <cell r="H1704" t="str">
            <v>40</v>
          </cell>
          <cell r="I1704">
            <v>0.2</v>
          </cell>
        </row>
        <row r="1705">
          <cell r="A1705" t="str">
            <v>83Rb</v>
          </cell>
          <cell r="B1705" t="str">
            <v>Rb</v>
          </cell>
          <cell r="C1705">
            <v>83</v>
          </cell>
          <cell r="D1705" t="str">
            <v>HPS Metals in Drinking Water</v>
          </cell>
          <cell r="E1705" t="str">
            <v>WATER</v>
          </cell>
          <cell r="F1705">
            <v>10.05</v>
          </cell>
          <cell r="G1705">
            <v>9.95</v>
          </cell>
          <cell r="H1705" t="str">
            <v>10</v>
          </cell>
          <cell r="I1705">
            <v>0.05</v>
          </cell>
        </row>
        <row r="1706">
          <cell r="A1706" t="str">
            <v>83Sb</v>
          </cell>
          <cell r="B1706" t="str">
            <v>Sb</v>
          </cell>
          <cell r="C1706">
            <v>83</v>
          </cell>
          <cell r="D1706" t="str">
            <v>HPS Metals in Drinking Water</v>
          </cell>
          <cell r="E1706" t="str">
            <v>WATER</v>
          </cell>
          <cell r="F1706">
            <v>10.05</v>
          </cell>
          <cell r="G1706">
            <v>9.95</v>
          </cell>
          <cell r="H1706" t="str">
            <v>10</v>
          </cell>
          <cell r="I1706">
            <v>0.05</v>
          </cell>
        </row>
        <row r="1707">
          <cell r="A1707" t="str">
            <v>83Se</v>
          </cell>
          <cell r="B1707" t="str">
            <v>Se</v>
          </cell>
          <cell r="C1707">
            <v>83</v>
          </cell>
          <cell r="D1707" t="str">
            <v>HPS Metals in Drinking Water</v>
          </cell>
          <cell r="E1707" t="str">
            <v>WATER</v>
          </cell>
          <cell r="F1707">
            <v>10.05</v>
          </cell>
          <cell r="G1707">
            <v>9.95</v>
          </cell>
          <cell r="H1707" t="str">
            <v>10</v>
          </cell>
          <cell r="I1707">
            <v>0.05</v>
          </cell>
        </row>
        <row r="1708">
          <cell r="A1708" t="str">
            <v>83Sr</v>
          </cell>
          <cell r="B1708" t="str">
            <v>Sr</v>
          </cell>
          <cell r="C1708">
            <v>83</v>
          </cell>
          <cell r="D1708" t="str">
            <v>HPS Metals in Drinking Water</v>
          </cell>
          <cell r="E1708" t="str">
            <v>WATER</v>
          </cell>
          <cell r="F1708">
            <v>251.25</v>
          </cell>
          <cell r="G1708">
            <v>248.75</v>
          </cell>
          <cell r="H1708" t="str">
            <v>250</v>
          </cell>
          <cell r="I1708">
            <v>1.25</v>
          </cell>
        </row>
        <row r="1709">
          <cell r="A1709" t="str">
            <v>83Te</v>
          </cell>
          <cell r="B1709" t="str">
            <v>Te</v>
          </cell>
          <cell r="C1709">
            <v>83</v>
          </cell>
          <cell r="D1709" t="str">
            <v>HPS Metals in Drinking Water</v>
          </cell>
          <cell r="E1709" t="str">
            <v>WATER</v>
          </cell>
          <cell r="F1709">
            <v>3.015</v>
          </cell>
          <cell r="G1709">
            <v>2.985</v>
          </cell>
          <cell r="H1709" t="str">
            <v>3</v>
          </cell>
          <cell r="I1709">
            <v>0.015</v>
          </cell>
        </row>
        <row r="1710">
          <cell r="A1710" t="str">
            <v>83Tl</v>
          </cell>
          <cell r="B1710" t="str">
            <v>Tl</v>
          </cell>
          <cell r="C1710">
            <v>83</v>
          </cell>
          <cell r="D1710" t="str">
            <v>HPS Metals in Drinking Water</v>
          </cell>
          <cell r="E1710" t="str">
            <v>WATER</v>
          </cell>
          <cell r="F1710">
            <v>10.05</v>
          </cell>
          <cell r="G1710">
            <v>9.95</v>
          </cell>
          <cell r="H1710" t="str">
            <v>10</v>
          </cell>
          <cell r="I1710">
            <v>0.05</v>
          </cell>
        </row>
        <row r="1711">
          <cell r="A1711" t="str">
            <v>83U</v>
          </cell>
          <cell r="B1711" t="str">
            <v>U</v>
          </cell>
          <cell r="C1711">
            <v>83</v>
          </cell>
          <cell r="D1711" t="str">
            <v>HPS Metals in Drinking Water</v>
          </cell>
          <cell r="E1711" t="str">
            <v>WATER</v>
          </cell>
          <cell r="F1711">
            <v>10.05</v>
          </cell>
          <cell r="G1711">
            <v>9.95</v>
          </cell>
          <cell r="H1711" t="str">
            <v>10</v>
          </cell>
          <cell r="I1711">
            <v>0.05</v>
          </cell>
        </row>
        <row r="1712">
          <cell r="A1712" t="str">
            <v>83V</v>
          </cell>
          <cell r="B1712" t="str">
            <v>V</v>
          </cell>
          <cell r="C1712">
            <v>83</v>
          </cell>
          <cell r="D1712" t="str">
            <v>HPS Metals in Drinking Water</v>
          </cell>
          <cell r="E1712" t="str">
            <v>WATER</v>
          </cell>
          <cell r="F1712">
            <v>30.15</v>
          </cell>
          <cell r="G1712">
            <v>29.85</v>
          </cell>
          <cell r="H1712" t="str">
            <v>30</v>
          </cell>
          <cell r="I1712">
            <v>0.15</v>
          </cell>
        </row>
        <row r="1713">
          <cell r="A1713" t="str">
            <v>83Zn</v>
          </cell>
          <cell r="B1713" t="str">
            <v>Zn</v>
          </cell>
          <cell r="C1713">
            <v>83</v>
          </cell>
          <cell r="D1713" t="str">
            <v>HPS Metals in Drinking Water</v>
          </cell>
          <cell r="E1713" t="str">
            <v>WATER</v>
          </cell>
          <cell r="F1713">
            <v>70.35</v>
          </cell>
          <cell r="G1713">
            <v>69.65</v>
          </cell>
          <cell r="H1713" t="str">
            <v>70</v>
          </cell>
          <cell r="I1713">
            <v>0.35</v>
          </cell>
        </row>
        <row r="1714">
          <cell r="A1714" t="str">
            <v>84Ag</v>
          </cell>
          <cell r="B1714" t="str">
            <v>Ag</v>
          </cell>
          <cell r="C1714">
            <v>84</v>
          </cell>
          <cell r="D1714" t="str">
            <v>Claritas CL-ICS-1</v>
          </cell>
          <cell r="E1714" t="str">
            <v>WATER</v>
          </cell>
          <cell r="F1714">
            <v>11000</v>
          </cell>
          <cell r="G1714">
            <v>9000</v>
          </cell>
          <cell r="H1714" t="str">
            <v>10000</v>
          </cell>
          <cell r="I1714">
            <v>1000</v>
          </cell>
        </row>
        <row r="1715">
          <cell r="A1715" t="str">
            <v>84Al</v>
          </cell>
          <cell r="B1715" t="str">
            <v>Al</v>
          </cell>
          <cell r="C1715">
            <v>84</v>
          </cell>
          <cell r="D1715" t="str">
            <v>Claritas CL-ICS-1</v>
          </cell>
          <cell r="E1715" t="str">
            <v>WATER</v>
          </cell>
          <cell r="F1715">
            <v>11000</v>
          </cell>
          <cell r="G1715">
            <v>9000</v>
          </cell>
          <cell r="H1715" t="str">
            <v>10000</v>
          </cell>
          <cell r="I1715">
            <v>1000</v>
          </cell>
        </row>
        <row r="1716">
          <cell r="A1716" t="str">
            <v>84As</v>
          </cell>
          <cell r="B1716" t="str">
            <v>As</v>
          </cell>
          <cell r="C1716">
            <v>84</v>
          </cell>
          <cell r="D1716" t="str">
            <v>Claritas CL-ICS-1</v>
          </cell>
          <cell r="E1716" t="str">
            <v>WATER</v>
          </cell>
          <cell r="F1716">
            <v>11000</v>
          </cell>
          <cell r="G1716">
            <v>9000</v>
          </cell>
          <cell r="H1716" t="str">
            <v>10000</v>
          </cell>
          <cell r="I1716">
            <v>1000</v>
          </cell>
        </row>
        <row r="1717">
          <cell r="A1717" t="str">
            <v>84Ba</v>
          </cell>
          <cell r="B1717" t="str">
            <v>Ba</v>
          </cell>
          <cell r="C1717">
            <v>84</v>
          </cell>
          <cell r="D1717" t="str">
            <v>Claritas CL-ICS-1</v>
          </cell>
          <cell r="E1717" t="str">
            <v>WATER</v>
          </cell>
          <cell r="F1717">
            <v>11000</v>
          </cell>
          <cell r="G1717">
            <v>9000</v>
          </cell>
          <cell r="H1717" t="str">
            <v>10000</v>
          </cell>
          <cell r="I1717">
            <v>1000</v>
          </cell>
        </row>
        <row r="1718">
          <cell r="A1718" t="str">
            <v>84Be</v>
          </cell>
          <cell r="B1718" t="str">
            <v>Be</v>
          </cell>
          <cell r="C1718">
            <v>84</v>
          </cell>
          <cell r="D1718" t="str">
            <v>Claritas CL-ICS-1</v>
          </cell>
          <cell r="E1718" t="str">
            <v>WATER</v>
          </cell>
          <cell r="F1718">
            <v>11000</v>
          </cell>
          <cell r="G1718">
            <v>9000</v>
          </cell>
          <cell r="H1718" t="str">
            <v>10000</v>
          </cell>
          <cell r="I1718">
            <v>1000</v>
          </cell>
        </row>
        <row r="1719">
          <cell r="A1719" t="str">
            <v>84Cd</v>
          </cell>
          <cell r="B1719" t="str">
            <v>Cd</v>
          </cell>
          <cell r="C1719">
            <v>84</v>
          </cell>
          <cell r="D1719" t="str">
            <v>Claritas CL-ICS-1</v>
          </cell>
          <cell r="E1719" t="str">
            <v>WATER</v>
          </cell>
          <cell r="F1719">
            <v>11000</v>
          </cell>
          <cell r="G1719">
            <v>9000</v>
          </cell>
          <cell r="H1719" t="str">
            <v>10000</v>
          </cell>
          <cell r="I1719">
            <v>1000</v>
          </cell>
        </row>
        <row r="1720">
          <cell r="A1720" t="str">
            <v>84Co</v>
          </cell>
          <cell r="B1720" t="str">
            <v>Co</v>
          </cell>
          <cell r="C1720">
            <v>84</v>
          </cell>
          <cell r="D1720" t="str">
            <v>Claritas CL-ICS-1</v>
          </cell>
          <cell r="E1720" t="str">
            <v>WATER</v>
          </cell>
          <cell r="F1720">
            <v>11000</v>
          </cell>
          <cell r="G1720">
            <v>9000</v>
          </cell>
          <cell r="H1720" t="str">
            <v>10000</v>
          </cell>
          <cell r="I1720">
            <v>1000</v>
          </cell>
        </row>
        <row r="1721">
          <cell r="A1721" t="str">
            <v>84Cr</v>
          </cell>
          <cell r="B1721" t="str">
            <v>Cr</v>
          </cell>
          <cell r="C1721">
            <v>84</v>
          </cell>
          <cell r="D1721" t="str">
            <v>Claritas CL-ICS-1</v>
          </cell>
          <cell r="E1721" t="str">
            <v>WATER</v>
          </cell>
          <cell r="F1721">
            <v>11000</v>
          </cell>
          <cell r="G1721">
            <v>9000</v>
          </cell>
          <cell r="H1721" t="str">
            <v>10000</v>
          </cell>
          <cell r="I1721">
            <v>1000</v>
          </cell>
        </row>
        <row r="1722">
          <cell r="A1722" t="str">
            <v>84Cu</v>
          </cell>
          <cell r="B1722" t="str">
            <v>Cu</v>
          </cell>
          <cell r="C1722">
            <v>84</v>
          </cell>
          <cell r="D1722" t="str">
            <v>Claritas CL-ICS-1</v>
          </cell>
          <cell r="E1722" t="str">
            <v>WATER</v>
          </cell>
          <cell r="F1722">
            <v>11000</v>
          </cell>
          <cell r="G1722">
            <v>9000</v>
          </cell>
          <cell r="H1722" t="str">
            <v>10000</v>
          </cell>
          <cell r="I1722">
            <v>1000</v>
          </cell>
        </row>
        <row r="1723">
          <cell r="A1723" t="str">
            <v>84Mn</v>
          </cell>
          <cell r="B1723" t="str">
            <v>Mn</v>
          </cell>
          <cell r="C1723">
            <v>84</v>
          </cell>
          <cell r="D1723" t="str">
            <v>Claritas CL-ICS-1</v>
          </cell>
          <cell r="E1723" t="str">
            <v>WATER</v>
          </cell>
          <cell r="F1723">
            <v>11000</v>
          </cell>
          <cell r="G1723">
            <v>9000</v>
          </cell>
          <cell r="H1723" t="str">
            <v>10000</v>
          </cell>
          <cell r="I1723">
            <v>1000</v>
          </cell>
        </row>
        <row r="1724">
          <cell r="A1724" t="str">
            <v>84Ni</v>
          </cell>
          <cell r="B1724" t="str">
            <v>Ni</v>
          </cell>
          <cell r="C1724">
            <v>84</v>
          </cell>
          <cell r="D1724" t="str">
            <v>Claritas CL-ICS-1</v>
          </cell>
          <cell r="E1724" t="str">
            <v>WATER</v>
          </cell>
          <cell r="F1724">
            <v>11000</v>
          </cell>
          <cell r="G1724">
            <v>9000</v>
          </cell>
          <cell r="H1724" t="str">
            <v>10000</v>
          </cell>
          <cell r="I1724">
            <v>1000</v>
          </cell>
        </row>
        <row r="1725">
          <cell r="A1725" t="str">
            <v>84Pb</v>
          </cell>
          <cell r="B1725" t="str">
            <v>Pb</v>
          </cell>
          <cell r="C1725">
            <v>84</v>
          </cell>
          <cell r="D1725" t="str">
            <v>Claritas CL-ICS-1</v>
          </cell>
          <cell r="E1725" t="str">
            <v>WATER</v>
          </cell>
          <cell r="F1725">
            <v>11000</v>
          </cell>
          <cell r="G1725">
            <v>9000</v>
          </cell>
          <cell r="H1725" t="str">
            <v>10000</v>
          </cell>
          <cell r="I1725">
            <v>1000</v>
          </cell>
        </row>
        <row r="1726">
          <cell r="A1726" t="str">
            <v>84Sb</v>
          </cell>
          <cell r="B1726" t="str">
            <v>Sb</v>
          </cell>
          <cell r="C1726">
            <v>84</v>
          </cell>
          <cell r="D1726" t="str">
            <v>Claritas CL-ICS-1</v>
          </cell>
          <cell r="E1726" t="str">
            <v>WATER</v>
          </cell>
          <cell r="F1726">
            <v>11000</v>
          </cell>
          <cell r="G1726">
            <v>9000</v>
          </cell>
          <cell r="H1726" t="str">
            <v>10000</v>
          </cell>
          <cell r="I1726">
            <v>1000</v>
          </cell>
        </row>
        <row r="1727">
          <cell r="A1727" t="str">
            <v>84Se</v>
          </cell>
          <cell r="B1727" t="str">
            <v>Se</v>
          </cell>
          <cell r="C1727">
            <v>84</v>
          </cell>
          <cell r="D1727" t="str">
            <v>Claritas CL-ICS-1</v>
          </cell>
          <cell r="E1727" t="str">
            <v>WATER</v>
          </cell>
          <cell r="F1727">
            <v>11000</v>
          </cell>
          <cell r="G1727">
            <v>9000</v>
          </cell>
          <cell r="H1727" t="str">
            <v>10000</v>
          </cell>
          <cell r="I1727">
            <v>1000</v>
          </cell>
        </row>
        <row r="1728">
          <cell r="A1728" t="str">
            <v>84Tl</v>
          </cell>
          <cell r="B1728" t="str">
            <v>Tl</v>
          </cell>
          <cell r="C1728">
            <v>84</v>
          </cell>
          <cell r="D1728" t="str">
            <v>Claritas CL-ICS-1</v>
          </cell>
          <cell r="E1728" t="str">
            <v>WATER</v>
          </cell>
          <cell r="F1728">
            <v>11000</v>
          </cell>
          <cell r="G1728">
            <v>9000</v>
          </cell>
          <cell r="H1728" t="str">
            <v>10000</v>
          </cell>
          <cell r="I1728">
            <v>1000</v>
          </cell>
        </row>
        <row r="1729">
          <cell r="A1729" t="str">
            <v>84V</v>
          </cell>
          <cell r="B1729" t="str">
            <v>V</v>
          </cell>
          <cell r="C1729">
            <v>84</v>
          </cell>
          <cell r="D1729" t="str">
            <v>Claritas CL-ICS-1</v>
          </cell>
          <cell r="E1729" t="str">
            <v>WATER</v>
          </cell>
          <cell r="F1729">
            <v>11000</v>
          </cell>
          <cell r="G1729">
            <v>9000</v>
          </cell>
          <cell r="H1729" t="str">
            <v>10000</v>
          </cell>
          <cell r="I1729">
            <v>1000</v>
          </cell>
        </row>
        <row r="1730">
          <cell r="A1730" t="str">
            <v>84Zn</v>
          </cell>
          <cell r="B1730" t="str">
            <v>Zn</v>
          </cell>
          <cell r="C1730">
            <v>84</v>
          </cell>
          <cell r="D1730" t="str">
            <v>Claritas CL-ICS-1</v>
          </cell>
          <cell r="E1730" t="str">
            <v>WATER</v>
          </cell>
          <cell r="F1730">
            <v>11000</v>
          </cell>
          <cell r="G1730">
            <v>9000</v>
          </cell>
          <cell r="H1730" t="str">
            <v>10000</v>
          </cell>
          <cell r="I1730">
            <v>1000</v>
          </cell>
        </row>
        <row r="1731">
          <cell r="A1731" t="str">
            <v>85Ca</v>
          </cell>
          <cell r="B1731" t="str">
            <v>Ca</v>
          </cell>
          <cell r="C1731">
            <v>85</v>
          </cell>
          <cell r="D1731" t="str">
            <v>Claritas CL-ICS-3</v>
          </cell>
          <cell r="E1731" t="str">
            <v>WATER</v>
          </cell>
          <cell r="F1731">
            <v>220000</v>
          </cell>
          <cell r="G1731">
            <v>180000</v>
          </cell>
          <cell r="H1731" t="str">
            <v>200000</v>
          </cell>
          <cell r="I1731">
            <v>20000</v>
          </cell>
        </row>
        <row r="1732">
          <cell r="A1732" t="str">
            <v>85Fe</v>
          </cell>
          <cell r="B1732" t="str">
            <v>Fe</v>
          </cell>
          <cell r="C1732">
            <v>85</v>
          </cell>
          <cell r="D1732" t="str">
            <v>Claritas CL-ICS-3</v>
          </cell>
          <cell r="E1732" t="str">
            <v>WATER</v>
          </cell>
          <cell r="F1732">
            <v>220000</v>
          </cell>
          <cell r="G1732">
            <v>180000</v>
          </cell>
          <cell r="H1732" t="str">
            <v>200000</v>
          </cell>
          <cell r="I1732">
            <v>20000</v>
          </cell>
        </row>
        <row r="1733">
          <cell r="A1733" t="str">
            <v>85K</v>
          </cell>
          <cell r="B1733" t="str">
            <v>K</v>
          </cell>
          <cell r="C1733">
            <v>85</v>
          </cell>
          <cell r="D1733" t="str">
            <v>Claritas CL-ICS-3</v>
          </cell>
          <cell r="E1733" t="str">
            <v>WATER</v>
          </cell>
          <cell r="F1733">
            <v>220000</v>
          </cell>
          <cell r="G1733">
            <v>180000</v>
          </cell>
          <cell r="H1733" t="str">
            <v>200000</v>
          </cell>
          <cell r="I1733">
            <v>20000</v>
          </cell>
        </row>
        <row r="1734">
          <cell r="A1734" t="str">
            <v>85Mg</v>
          </cell>
          <cell r="B1734" t="str">
            <v>Mg</v>
          </cell>
          <cell r="C1734">
            <v>85</v>
          </cell>
          <cell r="D1734" t="str">
            <v>Claritas CL-ICS-3</v>
          </cell>
          <cell r="E1734" t="str">
            <v>WATER</v>
          </cell>
          <cell r="F1734">
            <v>220000</v>
          </cell>
          <cell r="G1734">
            <v>180000</v>
          </cell>
          <cell r="H1734" t="str">
            <v>200000</v>
          </cell>
          <cell r="I1734">
            <v>20000</v>
          </cell>
        </row>
        <row r="1735">
          <cell r="A1735" t="str">
            <v>85Na</v>
          </cell>
          <cell r="B1735" t="str">
            <v>Na</v>
          </cell>
          <cell r="C1735">
            <v>85</v>
          </cell>
          <cell r="D1735" t="str">
            <v>Claritas CL-ICS-3</v>
          </cell>
          <cell r="E1735" t="str">
            <v>WATER</v>
          </cell>
          <cell r="F1735">
            <v>220000</v>
          </cell>
          <cell r="G1735">
            <v>180000</v>
          </cell>
          <cell r="H1735" t="str">
            <v>200000</v>
          </cell>
          <cell r="I1735">
            <v>20000</v>
          </cell>
        </row>
        <row r="1736">
          <cell r="A1736" t="str">
            <v>86Mo</v>
          </cell>
          <cell r="B1736" t="str">
            <v>Mo</v>
          </cell>
          <cell r="C1736">
            <v>86</v>
          </cell>
          <cell r="D1736" t="str">
            <v>Claritas CL-ICS-5</v>
          </cell>
          <cell r="E1736" t="str">
            <v>WATER</v>
          </cell>
          <cell r="F1736">
            <v>11000</v>
          </cell>
          <cell r="G1736">
            <v>9000</v>
          </cell>
          <cell r="H1736" t="str">
            <v>10000</v>
          </cell>
          <cell r="I1736">
            <v>1000</v>
          </cell>
        </row>
        <row r="1737">
          <cell r="A1737" t="str">
            <v>86Sn</v>
          </cell>
          <cell r="B1737" t="str">
            <v>Sn</v>
          </cell>
          <cell r="C1737">
            <v>86</v>
          </cell>
          <cell r="D1737" t="str">
            <v>Claritas CL-ICS-5</v>
          </cell>
          <cell r="E1737" t="str">
            <v>WATER</v>
          </cell>
          <cell r="F1737">
            <v>11000</v>
          </cell>
          <cell r="G1737">
            <v>9000</v>
          </cell>
          <cell r="H1737" t="str">
            <v>10000</v>
          </cell>
          <cell r="I1737">
            <v>1000</v>
          </cell>
        </row>
        <row r="1738">
          <cell r="A1738" t="str">
            <v>86Sr</v>
          </cell>
          <cell r="B1738" t="str">
            <v>Sr</v>
          </cell>
          <cell r="C1738">
            <v>86</v>
          </cell>
          <cell r="D1738" t="str">
            <v>Claritas CL-ICS-5</v>
          </cell>
          <cell r="E1738" t="str">
            <v>WATER</v>
          </cell>
          <cell r="F1738">
            <v>11000</v>
          </cell>
          <cell r="G1738">
            <v>9000</v>
          </cell>
          <cell r="H1738" t="str">
            <v>10000</v>
          </cell>
          <cell r="I1738">
            <v>1000</v>
          </cell>
        </row>
        <row r="1739">
          <cell r="A1739" t="str">
            <v>86Ti</v>
          </cell>
          <cell r="B1739" t="str">
            <v>Ti</v>
          </cell>
          <cell r="C1739">
            <v>86</v>
          </cell>
          <cell r="D1739" t="str">
            <v>Claritas CL-ICS-5</v>
          </cell>
          <cell r="E1739" t="str">
            <v>WATER</v>
          </cell>
          <cell r="F1739">
            <v>11000</v>
          </cell>
          <cell r="G1739">
            <v>9000</v>
          </cell>
          <cell r="H1739" t="str">
            <v>10000</v>
          </cell>
          <cell r="I1739">
            <v>1000</v>
          </cell>
        </row>
        <row r="1740">
          <cell r="A1740" t="str">
            <v>87Al</v>
          </cell>
          <cell r="B1740" t="str">
            <v>Al</v>
          </cell>
          <cell r="C1740">
            <v>87</v>
          </cell>
          <cell r="D1740" t="str">
            <v>HPS River Sediment B</v>
          </cell>
          <cell r="E1740" t="str">
            <v>SEDIMENT</v>
          </cell>
          <cell r="F1740">
            <v>603</v>
          </cell>
          <cell r="G1740">
            <v>597</v>
          </cell>
          <cell r="H1740" t="str">
            <v>600</v>
          </cell>
          <cell r="I1740">
            <v>3</v>
          </cell>
        </row>
        <row r="1741">
          <cell r="A1741" t="str">
            <v>87As</v>
          </cell>
          <cell r="B1741" t="str">
            <v>As</v>
          </cell>
          <cell r="C1741">
            <v>87</v>
          </cell>
          <cell r="D1741" t="str">
            <v>HPS River Sediment B</v>
          </cell>
          <cell r="E1741" t="str">
            <v>SEDIMENT</v>
          </cell>
          <cell r="F1741">
            <v>0.201</v>
          </cell>
          <cell r="G1741">
            <v>0.199</v>
          </cell>
          <cell r="H1741" t="str">
            <v>0.20</v>
          </cell>
          <cell r="I1741">
            <v>0.001</v>
          </cell>
        </row>
        <row r="1742">
          <cell r="A1742" t="str">
            <v>87Ba</v>
          </cell>
          <cell r="B1742" t="str">
            <v>Ba</v>
          </cell>
          <cell r="C1742">
            <v>87</v>
          </cell>
          <cell r="D1742" t="str">
            <v>HPS River Sediment B</v>
          </cell>
          <cell r="E1742" t="str">
            <v>SEDIMENT</v>
          </cell>
          <cell r="F1742">
            <v>4.02</v>
          </cell>
          <cell r="G1742">
            <v>3.98</v>
          </cell>
          <cell r="H1742" t="str">
            <v>4.0</v>
          </cell>
          <cell r="I1742">
            <v>0.02</v>
          </cell>
        </row>
        <row r="1743">
          <cell r="A1743" t="str">
            <v>87Ca</v>
          </cell>
          <cell r="B1743" t="str">
            <v>Ca</v>
          </cell>
          <cell r="C1743">
            <v>87</v>
          </cell>
          <cell r="D1743" t="str">
            <v>HPS River Sediment B</v>
          </cell>
          <cell r="E1743" t="str">
            <v>SEDIMENT</v>
          </cell>
          <cell r="F1743">
            <v>301.5</v>
          </cell>
          <cell r="G1743">
            <v>298.5</v>
          </cell>
          <cell r="H1743" t="str">
            <v>300</v>
          </cell>
          <cell r="I1743">
            <v>1.5</v>
          </cell>
        </row>
        <row r="1744">
          <cell r="A1744" t="str">
            <v>87Cd</v>
          </cell>
          <cell r="B1744" t="str">
            <v>Cd</v>
          </cell>
          <cell r="C1744">
            <v>87</v>
          </cell>
          <cell r="D1744" t="str">
            <v>HPS River Sediment B</v>
          </cell>
          <cell r="E1744" t="str">
            <v>SEDIMENT</v>
          </cell>
          <cell r="F1744">
            <v>0.03015</v>
          </cell>
          <cell r="G1744">
            <v>0.029849999999999998</v>
          </cell>
          <cell r="H1744" t="str">
            <v>0.03</v>
          </cell>
          <cell r="I1744">
            <v>0.00015</v>
          </cell>
        </row>
        <row r="1745">
          <cell r="A1745" t="str">
            <v>87Co</v>
          </cell>
          <cell r="B1745" t="str">
            <v>Co</v>
          </cell>
          <cell r="C1745">
            <v>87</v>
          </cell>
          <cell r="D1745" t="str">
            <v>HPS River Sediment B</v>
          </cell>
          <cell r="E1745" t="str">
            <v>SEDIMENT</v>
          </cell>
          <cell r="F1745">
            <v>0.15075</v>
          </cell>
          <cell r="G1745">
            <v>0.14925</v>
          </cell>
          <cell r="H1745" t="str">
            <v>0.15</v>
          </cell>
          <cell r="I1745">
            <v>0.00075</v>
          </cell>
        </row>
        <row r="1746">
          <cell r="A1746" t="str">
            <v>87Cr</v>
          </cell>
          <cell r="B1746" t="str">
            <v>Cr</v>
          </cell>
          <cell r="C1746">
            <v>87</v>
          </cell>
          <cell r="D1746" t="str">
            <v>HPS River Sediment B</v>
          </cell>
          <cell r="E1746" t="str">
            <v>SEDIMENT</v>
          </cell>
          <cell r="F1746">
            <v>15.075</v>
          </cell>
          <cell r="G1746">
            <v>14.925</v>
          </cell>
          <cell r="H1746" t="str">
            <v>15</v>
          </cell>
          <cell r="I1746">
            <v>0.075</v>
          </cell>
        </row>
        <row r="1747">
          <cell r="A1747" t="str">
            <v>87Cu</v>
          </cell>
          <cell r="B1747" t="str">
            <v>Cu</v>
          </cell>
          <cell r="C1747">
            <v>87</v>
          </cell>
          <cell r="D1747" t="str">
            <v>HPS River Sediment B</v>
          </cell>
          <cell r="E1747" t="str">
            <v>SEDIMENT</v>
          </cell>
          <cell r="F1747">
            <v>1.005</v>
          </cell>
          <cell r="G1747">
            <v>0.995</v>
          </cell>
          <cell r="H1747" t="str">
            <v>1</v>
          </cell>
          <cell r="I1747">
            <v>0.005</v>
          </cell>
        </row>
        <row r="1748">
          <cell r="A1748" t="str">
            <v>87Fe</v>
          </cell>
          <cell r="B1748" t="str">
            <v>Fe</v>
          </cell>
          <cell r="C1748">
            <v>87</v>
          </cell>
          <cell r="D1748" t="str">
            <v>HPS River Sediment B</v>
          </cell>
          <cell r="E1748" t="str">
            <v>SEDIMENT</v>
          </cell>
          <cell r="F1748">
            <v>402</v>
          </cell>
          <cell r="G1748">
            <v>398</v>
          </cell>
          <cell r="H1748" t="str">
            <v>400</v>
          </cell>
          <cell r="I1748">
            <v>2</v>
          </cell>
        </row>
        <row r="1749">
          <cell r="A1749" t="str">
            <v>87K</v>
          </cell>
          <cell r="B1749" t="str">
            <v>K</v>
          </cell>
          <cell r="C1749">
            <v>87</v>
          </cell>
          <cell r="D1749" t="str">
            <v>HPS River Sediment B</v>
          </cell>
          <cell r="E1749" t="str">
            <v>SEDIMENT</v>
          </cell>
          <cell r="F1749">
            <v>201</v>
          </cell>
          <cell r="G1749">
            <v>199</v>
          </cell>
          <cell r="H1749" t="str">
            <v>200</v>
          </cell>
          <cell r="I1749">
            <v>1</v>
          </cell>
        </row>
        <row r="1750">
          <cell r="A1750" t="str">
            <v>87Mg</v>
          </cell>
          <cell r="B1750" t="str">
            <v>Mg</v>
          </cell>
          <cell r="C1750">
            <v>87</v>
          </cell>
          <cell r="D1750" t="str">
            <v>HPS River Sediment B</v>
          </cell>
          <cell r="E1750" t="str">
            <v>SEDIMENT</v>
          </cell>
          <cell r="F1750">
            <v>120.6</v>
          </cell>
          <cell r="G1750">
            <v>119.4</v>
          </cell>
          <cell r="H1750" t="str">
            <v>120</v>
          </cell>
          <cell r="I1750">
            <v>0.6</v>
          </cell>
        </row>
        <row r="1751">
          <cell r="A1751" t="str">
            <v>87Mn</v>
          </cell>
          <cell r="B1751" t="str">
            <v>Mn</v>
          </cell>
          <cell r="C1751">
            <v>87</v>
          </cell>
          <cell r="D1751" t="str">
            <v>HPS River Sediment B</v>
          </cell>
          <cell r="E1751" t="str">
            <v>SEDIMENT</v>
          </cell>
          <cell r="F1751">
            <v>6.03</v>
          </cell>
          <cell r="G1751">
            <v>5.97</v>
          </cell>
          <cell r="H1751" t="str">
            <v>6</v>
          </cell>
          <cell r="I1751">
            <v>0.03</v>
          </cell>
        </row>
        <row r="1752">
          <cell r="A1752" t="str">
            <v>87Na</v>
          </cell>
          <cell r="B1752" t="str">
            <v>Na</v>
          </cell>
          <cell r="C1752">
            <v>87</v>
          </cell>
          <cell r="D1752" t="str">
            <v>HPS River Sediment B</v>
          </cell>
          <cell r="E1752" t="str">
            <v>SEDIMENT</v>
          </cell>
          <cell r="F1752">
            <v>50.25</v>
          </cell>
          <cell r="G1752">
            <v>49.75</v>
          </cell>
          <cell r="H1752" t="str">
            <v>50</v>
          </cell>
          <cell r="I1752">
            <v>0.25</v>
          </cell>
        </row>
        <row r="1753">
          <cell r="A1753" t="str">
            <v>87Ni</v>
          </cell>
          <cell r="B1753" t="str">
            <v>Ni</v>
          </cell>
          <cell r="C1753">
            <v>87</v>
          </cell>
          <cell r="D1753" t="str">
            <v>HPS River Sediment B</v>
          </cell>
          <cell r="E1753" t="str">
            <v>SEDIMENT</v>
          </cell>
          <cell r="F1753">
            <v>0.5025</v>
          </cell>
          <cell r="G1753">
            <v>0.4975</v>
          </cell>
          <cell r="H1753" t="str">
            <v>0.5</v>
          </cell>
          <cell r="I1753">
            <v>0.0025</v>
          </cell>
        </row>
        <row r="1754">
          <cell r="A1754" t="str">
            <v>87P</v>
          </cell>
          <cell r="B1754" t="str">
            <v>P</v>
          </cell>
          <cell r="C1754">
            <v>87</v>
          </cell>
          <cell r="D1754" t="str">
            <v>HPS River Sediment B</v>
          </cell>
          <cell r="E1754" t="str">
            <v>SEDIMENT</v>
          </cell>
          <cell r="F1754">
            <v>10.05</v>
          </cell>
          <cell r="G1754">
            <v>9.95</v>
          </cell>
          <cell r="H1754" t="str">
            <v>10</v>
          </cell>
          <cell r="I1754">
            <v>0.05</v>
          </cell>
        </row>
        <row r="1755">
          <cell r="A1755" t="str">
            <v>87Pb</v>
          </cell>
          <cell r="B1755" t="str">
            <v>Pb</v>
          </cell>
          <cell r="C1755">
            <v>87</v>
          </cell>
          <cell r="D1755" t="str">
            <v>HPS River Sediment B</v>
          </cell>
          <cell r="E1755" t="str">
            <v>SEDIMENT</v>
          </cell>
          <cell r="F1755">
            <v>2.01</v>
          </cell>
          <cell r="G1755">
            <v>1.99</v>
          </cell>
          <cell r="H1755" t="str">
            <v>2</v>
          </cell>
          <cell r="I1755">
            <v>0.01</v>
          </cell>
        </row>
        <row r="1756">
          <cell r="A1756" t="str">
            <v>87Sb</v>
          </cell>
          <cell r="B1756" t="str">
            <v>Sb</v>
          </cell>
          <cell r="C1756">
            <v>87</v>
          </cell>
          <cell r="D1756" t="str">
            <v>HPS River Sediment B</v>
          </cell>
          <cell r="E1756" t="str">
            <v>SEDIMENT</v>
          </cell>
          <cell r="F1756">
            <v>0.0402</v>
          </cell>
          <cell r="G1756">
            <v>0.0398</v>
          </cell>
          <cell r="H1756" t="str">
            <v>0.04</v>
          </cell>
          <cell r="I1756">
            <v>0.0002</v>
          </cell>
        </row>
        <row r="1757">
          <cell r="A1757" t="str">
            <v>87Se</v>
          </cell>
          <cell r="B1757" t="str">
            <v>Se</v>
          </cell>
          <cell r="C1757">
            <v>87</v>
          </cell>
          <cell r="D1757" t="str">
            <v>HPS River Sediment B</v>
          </cell>
          <cell r="E1757" t="str">
            <v>SEDIMENT</v>
          </cell>
          <cell r="F1757">
            <v>0.01005</v>
          </cell>
          <cell r="G1757">
            <v>0.00995</v>
          </cell>
          <cell r="H1757" t="str">
            <v>0.01</v>
          </cell>
          <cell r="I1757">
            <v>5E-05</v>
          </cell>
        </row>
        <row r="1758">
          <cell r="A1758" t="str">
            <v>87Si</v>
          </cell>
          <cell r="B1758" t="str">
            <v>Si</v>
          </cell>
          <cell r="C1758">
            <v>87</v>
          </cell>
          <cell r="D1758" t="str">
            <v>HPS River Sediment B</v>
          </cell>
          <cell r="E1758" t="str">
            <v>SEDIMENT</v>
          </cell>
          <cell r="F1758">
            <v>3015</v>
          </cell>
          <cell r="G1758">
            <v>2985</v>
          </cell>
          <cell r="H1758" t="str">
            <v>3000</v>
          </cell>
          <cell r="I1758">
            <v>15</v>
          </cell>
        </row>
        <row r="1759">
          <cell r="A1759" t="str">
            <v>87Th</v>
          </cell>
          <cell r="B1759" t="str">
            <v>Th</v>
          </cell>
          <cell r="C1759">
            <v>87</v>
          </cell>
          <cell r="D1759" t="str">
            <v>HPS River Sediment B</v>
          </cell>
          <cell r="E1759" t="str">
            <v>SEDIMENT</v>
          </cell>
          <cell r="F1759">
            <v>0.1005</v>
          </cell>
          <cell r="G1759">
            <v>0.0995</v>
          </cell>
          <cell r="H1759" t="str">
            <v>0.1</v>
          </cell>
          <cell r="I1759">
            <v>0.0005</v>
          </cell>
        </row>
        <row r="1760">
          <cell r="A1760" t="str">
            <v>87Tl</v>
          </cell>
          <cell r="B1760" t="str">
            <v>Tl</v>
          </cell>
          <cell r="C1760">
            <v>87</v>
          </cell>
          <cell r="D1760" t="str">
            <v>HPS River Sediment B</v>
          </cell>
          <cell r="E1760" t="str">
            <v>SEDIMENT</v>
          </cell>
          <cell r="F1760">
            <v>0.01005</v>
          </cell>
          <cell r="G1760">
            <v>0.00995</v>
          </cell>
          <cell r="H1760" t="str">
            <v>0.01</v>
          </cell>
          <cell r="I1760">
            <v>5E-05</v>
          </cell>
        </row>
        <row r="1761">
          <cell r="A1761" t="str">
            <v>87U</v>
          </cell>
          <cell r="B1761" t="str">
            <v>U</v>
          </cell>
          <cell r="C1761">
            <v>87</v>
          </cell>
          <cell r="D1761" t="str">
            <v>HPS River Sediment B</v>
          </cell>
          <cell r="E1761" t="str">
            <v>SEDIMENT</v>
          </cell>
          <cell r="F1761">
            <v>0.03015</v>
          </cell>
          <cell r="G1761">
            <v>0.029849999999999998</v>
          </cell>
          <cell r="H1761" t="str">
            <v>0.03</v>
          </cell>
          <cell r="I1761">
            <v>0.00015</v>
          </cell>
        </row>
        <row r="1762">
          <cell r="A1762" t="str">
            <v>87V</v>
          </cell>
          <cell r="B1762" t="str">
            <v>V</v>
          </cell>
          <cell r="C1762">
            <v>87</v>
          </cell>
          <cell r="D1762" t="str">
            <v>HPS River Sediment B</v>
          </cell>
          <cell r="E1762" t="str">
            <v>SEDIMENT</v>
          </cell>
          <cell r="F1762">
            <v>1.005</v>
          </cell>
          <cell r="G1762">
            <v>0.995</v>
          </cell>
          <cell r="H1762" t="str">
            <v>1</v>
          </cell>
          <cell r="I1762">
            <v>0.005</v>
          </cell>
        </row>
        <row r="1763">
          <cell r="A1763" t="str">
            <v>87Zn</v>
          </cell>
          <cell r="B1763" t="str">
            <v>Zn</v>
          </cell>
          <cell r="C1763">
            <v>87</v>
          </cell>
          <cell r="D1763" t="str">
            <v>HPS River Sediment B</v>
          </cell>
          <cell r="E1763" t="str">
            <v>SEDIMENT</v>
          </cell>
          <cell r="F1763">
            <v>5.025</v>
          </cell>
          <cell r="G1763">
            <v>4.975</v>
          </cell>
          <cell r="H1763" t="str">
            <v>5</v>
          </cell>
          <cell r="I1763">
            <v>0.025</v>
          </cell>
        </row>
        <row r="1764">
          <cell r="A1764" t="str">
            <v>89Ag</v>
          </cell>
          <cell r="B1764" t="str">
            <v>Ag</v>
          </cell>
          <cell r="C1764">
            <v>89</v>
          </cell>
          <cell r="D1764" t="str">
            <v>NRCC  DORM-2</v>
          </cell>
          <cell r="E1764" t="str">
            <v>Fillet (Dogfish)</v>
          </cell>
          <cell r="F1764">
            <v>0.054</v>
          </cell>
          <cell r="G1764">
            <v>0.028000000000000004</v>
          </cell>
          <cell r="H1764" t="str">
            <v>0.041</v>
          </cell>
          <cell r="I1764">
            <v>0.013</v>
          </cell>
        </row>
        <row r="1765">
          <cell r="A1765" t="str">
            <v>89Al</v>
          </cell>
          <cell r="B1765" t="str">
            <v>Al</v>
          </cell>
          <cell r="C1765">
            <v>89</v>
          </cell>
          <cell r="D1765" t="str">
            <v>NRCC  DORM-2</v>
          </cell>
          <cell r="E1765" t="str">
            <v>Fillet (Dogfish)</v>
          </cell>
          <cell r="F1765">
            <v>12.6</v>
          </cell>
          <cell r="G1765">
            <v>9.200000000000001</v>
          </cell>
          <cell r="H1765" t="str">
            <v>10.9</v>
          </cell>
          <cell r="I1765">
            <v>1.7</v>
          </cell>
        </row>
        <row r="1766">
          <cell r="A1766" t="str">
            <v>89As</v>
          </cell>
          <cell r="B1766" t="str">
            <v>As</v>
          </cell>
          <cell r="C1766">
            <v>89</v>
          </cell>
          <cell r="D1766" t="str">
            <v>NRCC  DORM-2</v>
          </cell>
          <cell r="E1766" t="str">
            <v>Fillet (Dogfish)</v>
          </cell>
          <cell r="F1766">
            <v>19.1</v>
          </cell>
          <cell r="G1766">
            <v>16.9</v>
          </cell>
          <cell r="H1766" t="str">
            <v>18.0</v>
          </cell>
          <cell r="I1766">
            <v>1.1</v>
          </cell>
        </row>
        <row r="1767">
          <cell r="A1767" t="str">
            <v>89Cd</v>
          </cell>
          <cell r="B1767" t="str">
            <v>Cd</v>
          </cell>
          <cell r="C1767">
            <v>89</v>
          </cell>
          <cell r="D1767" t="str">
            <v>NRCC  DORM-2</v>
          </cell>
          <cell r="E1767" t="str">
            <v>Fillet (Dogfish)</v>
          </cell>
          <cell r="F1767">
            <v>0.051</v>
          </cell>
          <cell r="G1767">
            <v>0.034999999999999996</v>
          </cell>
          <cell r="H1767" t="str">
            <v>0.043</v>
          </cell>
          <cell r="I1767">
            <v>0.008</v>
          </cell>
        </row>
        <row r="1768">
          <cell r="A1768" t="str">
            <v>89Co</v>
          </cell>
          <cell r="B1768" t="str">
            <v>Co</v>
          </cell>
          <cell r="C1768">
            <v>89</v>
          </cell>
          <cell r="D1768" t="str">
            <v>NRCC  DORM-2</v>
          </cell>
          <cell r="E1768" t="str">
            <v>Fillet (Dogfish)</v>
          </cell>
          <cell r="F1768">
            <v>0.213</v>
          </cell>
          <cell r="G1768">
            <v>0.151</v>
          </cell>
          <cell r="H1768" t="str">
            <v>0.182</v>
          </cell>
          <cell r="I1768">
            <v>0.031</v>
          </cell>
        </row>
        <row r="1769">
          <cell r="A1769" t="str">
            <v>89Cr</v>
          </cell>
          <cell r="B1769" t="str">
            <v>Cr</v>
          </cell>
          <cell r="C1769">
            <v>89</v>
          </cell>
          <cell r="D1769" t="str">
            <v>NRCC  DORM-2</v>
          </cell>
          <cell r="E1769" t="str">
            <v>Fillet (Dogfish)</v>
          </cell>
          <cell r="F1769">
            <v>40.2</v>
          </cell>
          <cell r="G1769">
            <v>29.200000000000003</v>
          </cell>
          <cell r="H1769" t="str">
            <v>34.7</v>
          </cell>
          <cell r="I1769">
            <v>5.5</v>
          </cell>
        </row>
        <row r="1770">
          <cell r="A1770" t="str">
            <v>89Cu</v>
          </cell>
          <cell r="B1770" t="str">
            <v>Cu</v>
          </cell>
          <cell r="C1770">
            <v>89</v>
          </cell>
          <cell r="D1770" t="str">
            <v>NRCC  DORM-2</v>
          </cell>
          <cell r="E1770" t="str">
            <v>Fillet (Dogfish)</v>
          </cell>
          <cell r="F1770">
            <v>2.5</v>
          </cell>
          <cell r="G1770">
            <v>2.1799999999999997</v>
          </cell>
          <cell r="H1770" t="str">
            <v>2.34</v>
          </cell>
          <cell r="I1770">
            <v>0.16</v>
          </cell>
        </row>
        <row r="1771">
          <cell r="A1771" t="str">
            <v>89Fe</v>
          </cell>
          <cell r="B1771" t="str">
            <v>Fe</v>
          </cell>
          <cell r="C1771">
            <v>89</v>
          </cell>
          <cell r="D1771" t="str">
            <v>NRCC  DORM-2</v>
          </cell>
          <cell r="E1771" t="str">
            <v>Fillet (Dogfish)</v>
          </cell>
          <cell r="F1771">
            <v>152</v>
          </cell>
          <cell r="G1771">
            <v>132</v>
          </cell>
          <cell r="H1771" t="str">
            <v>142</v>
          </cell>
          <cell r="I1771">
            <v>10</v>
          </cell>
        </row>
        <row r="1772">
          <cell r="A1772" t="str">
            <v>89Hg</v>
          </cell>
          <cell r="B1772" t="str">
            <v>Hg</v>
          </cell>
          <cell r="C1772">
            <v>89</v>
          </cell>
          <cell r="D1772" t="str">
            <v>NRCC  DORM-2</v>
          </cell>
          <cell r="E1772" t="str">
            <v>Fillet (Dogfish)</v>
          </cell>
          <cell r="F1772">
            <v>4.8999999999999995</v>
          </cell>
          <cell r="G1772">
            <v>4.38</v>
          </cell>
          <cell r="H1772" t="str">
            <v>4.64</v>
          </cell>
          <cell r="I1772">
            <v>0.26</v>
          </cell>
        </row>
        <row r="1773">
          <cell r="A1773" t="str">
            <v>89CH3Hg</v>
          </cell>
          <cell r="B1773" t="str">
            <v>CH3Hg</v>
          </cell>
          <cell r="C1773">
            <v>89</v>
          </cell>
          <cell r="D1773" t="str">
            <v>NRCC  DORM-2</v>
          </cell>
          <cell r="E1773" t="str">
            <v>Fillet (Dogfish)</v>
          </cell>
          <cell r="F1773">
            <v>4.79</v>
          </cell>
          <cell r="G1773">
            <v>4.1499999999999995</v>
          </cell>
          <cell r="H1773" t="str">
            <v>4.47</v>
          </cell>
          <cell r="I1773">
            <v>0.32</v>
          </cell>
        </row>
        <row r="1774">
          <cell r="A1774" t="str">
            <v>89Mn</v>
          </cell>
          <cell r="B1774" t="str">
            <v>Mn</v>
          </cell>
          <cell r="C1774">
            <v>89</v>
          </cell>
          <cell r="D1774" t="str">
            <v>NRCC  DORM-2</v>
          </cell>
          <cell r="E1774" t="str">
            <v>Fillet (Dogfish)</v>
          </cell>
          <cell r="F1774">
            <v>4</v>
          </cell>
          <cell r="G1774">
            <v>3.3200000000000003</v>
          </cell>
          <cell r="H1774" t="str">
            <v>3.66</v>
          </cell>
          <cell r="I1774">
            <v>0.34</v>
          </cell>
        </row>
        <row r="1775">
          <cell r="A1775" t="str">
            <v>89Ni</v>
          </cell>
          <cell r="B1775" t="str">
            <v>Ni</v>
          </cell>
          <cell r="C1775">
            <v>89</v>
          </cell>
          <cell r="D1775" t="str">
            <v>NRCC  DORM-2</v>
          </cell>
          <cell r="E1775" t="str">
            <v>Fillet (Dogfish)</v>
          </cell>
          <cell r="F1775">
            <v>22.5</v>
          </cell>
          <cell r="G1775">
            <v>16.299999999999997</v>
          </cell>
          <cell r="H1775" t="str">
            <v>19.4</v>
          </cell>
          <cell r="I1775">
            <v>3.1</v>
          </cell>
        </row>
        <row r="1776">
          <cell r="A1776" t="str">
            <v>89Pb</v>
          </cell>
          <cell r="B1776" t="str">
            <v>Pb</v>
          </cell>
          <cell r="C1776">
            <v>89</v>
          </cell>
          <cell r="D1776" t="str">
            <v>NRCC  DORM-2</v>
          </cell>
          <cell r="E1776" t="str">
            <v>Fillet (Dogfish)</v>
          </cell>
          <cell r="F1776">
            <v>0.07200000000000001</v>
          </cell>
          <cell r="G1776">
            <v>0.058</v>
          </cell>
          <cell r="H1776" t="str">
            <v>0.065</v>
          </cell>
          <cell r="I1776">
            <v>0.007</v>
          </cell>
        </row>
        <row r="1777">
          <cell r="A1777" t="str">
            <v>89Se</v>
          </cell>
          <cell r="B1777" t="str">
            <v>Se</v>
          </cell>
          <cell r="C1777">
            <v>89</v>
          </cell>
          <cell r="D1777" t="str">
            <v>NRCC  DORM-2</v>
          </cell>
          <cell r="E1777" t="str">
            <v>Fillet (Dogfish)</v>
          </cell>
          <cell r="F1777">
            <v>1.49</v>
          </cell>
          <cell r="G1777">
            <v>1.3099999999999998</v>
          </cell>
          <cell r="H1777" t="str">
            <v>1.40</v>
          </cell>
          <cell r="I1777">
            <v>0.09</v>
          </cell>
        </row>
        <row r="1778">
          <cell r="A1778" t="str">
            <v>89Sn</v>
          </cell>
          <cell r="B1778" t="str">
            <v>Sn</v>
          </cell>
          <cell r="C1778">
            <v>89</v>
          </cell>
          <cell r="D1778" t="str">
            <v>NRCC  DORM-2</v>
          </cell>
          <cell r="E1778" t="str">
            <v>Fillet (Dogfish)</v>
          </cell>
          <cell r="F1778">
            <v>0.023</v>
          </cell>
          <cell r="G1778">
            <v>0.023</v>
          </cell>
          <cell r="H1778" t="str">
            <v>(0.023)</v>
          </cell>
        </row>
        <row r="1779">
          <cell r="A1779" t="str">
            <v>89Tl</v>
          </cell>
          <cell r="B1779" t="str">
            <v>Tl</v>
          </cell>
          <cell r="C1779">
            <v>89</v>
          </cell>
          <cell r="D1779" t="str">
            <v>NRCC  DORM-2</v>
          </cell>
          <cell r="E1779" t="str">
            <v>Fillet (Dogfish)</v>
          </cell>
          <cell r="F1779">
            <v>0.004</v>
          </cell>
          <cell r="G1779">
            <v>0.004</v>
          </cell>
          <cell r="H1779" t="str">
            <v>(0.004)</v>
          </cell>
        </row>
        <row r="1780">
          <cell r="A1780" t="str">
            <v>89Zn</v>
          </cell>
          <cell r="B1780" t="str">
            <v>Zn</v>
          </cell>
          <cell r="C1780">
            <v>89</v>
          </cell>
          <cell r="D1780" t="str">
            <v>NRCC  DORM-2</v>
          </cell>
          <cell r="E1780" t="str">
            <v>Fillet (Dogfish)</v>
          </cell>
          <cell r="F1780">
            <v>27.900000000000002</v>
          </cell>
          <cell r="G1780">
            <v>23.3</v>
          </cell>
          <cell r="H1780" t="str">
            <v>25.6</v>
          </cell>
          <cell r="I1780">
            <v>2.3</v>
          </cell>
        </row>
        <row r="1781">
          <cell r="A1781" t="str">
            <v>90Ag</v>
          </cell>
          <cell r="B1781" t="str">
            <v>Ag</v>
          </cell>
          <cell r="C1781">
            <v>90</v>
          </cell>
          <cell r="D1781" t="str">
            <v>NIST 1640</v>
          </cell>
          <cell r="E1781" t="str">
            <v>WATER</v>
          </cell>
          <cell r="F1781">
            <v>7.87</v>
          </cell>
          <cell r="G1781">
            <v>7.37</v>
          </cell>
          <cell r="H1781" t="str">
            <v>7.62</v>
          </cell>
          <cell r="I1781">
            <v>0.25</v>
          </cell>
        </row>
        <row r="1782">
          <cell r="A1782" t="str">
            <v>90Al</v>
          </cell>
          <cell r="B1782" t="str">
            <v>Al</v>
          </cell>
          <cell r="C1782">
            <v>90</v>
          </cell>
          <cell r="D1782" t="str">
            <v>NIST 1640</v>
          </cell>
          <cell r="E1782" t="str">
            <v>WATER</v>
          </cell>
          <cell r="F1782">
            <v>53.5</v>
          </cell>
          <cell r="G1782">
            <v>50.5</v>
          </cell>
          <cell r="H1782" t="str">
            <v>52.0</v>
          </cell>
          <cell r="I1782">
            <v>1.5</v>
          </cell>
        </row>
        <row r="1783">
          <cell r="A1783" t="str">
            <v>90As</v>
          </cell>
          <cell r="B1783" t="str">
            <v>As</v>
          </cell>
          <cell r="C1783">
            <v>90</v>
          </cell>
          <cell r="D1783" t="str">
            <v>NIST 1640</v>
          </cell>
          <cell r="E1783" t="str">
            <v>WATER</v>
          </cell>
          <cell r="F1783">
            <v>27.080000000000002</v>
          </cell>
          <cell r="G1783">
            <v>26.26</v>
          </cell>
          <cell r="H1783" t="str">
            <v>26.67</v>
          </cell>
          <cell r="I1783">
            <v>0.41</v>
          </cell>
        </row>
        <row r="1784">
          <cell r="A1784" t="str">
            <v>90B</v>
          </cell>
          <cell r="B1784" t="str">
            <v>B</v>
          </cell>
          <cell r="C1784">
            <v>90</v>
          </cell>
          <cell r="D1784" t="str">
            <v>NIST 1640</v>
          </cell>
          <cell r="E1784" t="str">
            <v>WATER</v>
          </cell>
          <cell r="F1784">
            <v>307.20000000000005</v>
          </cell>
          <cell r="G1784">
            <v>295</v>
          </cell>
          <cell r="H1784" t="str">
            <v>301.1</v>
          </cell>
          <cell r="I1784">
            <v>6.1</v>
          </cell>
        </row>
        <row r="1785">
          <cell r="A1785" t="str">
            <v>90Ba</v>
          </cell>
          <cell r="B1785" t="str">
            <v>Ba</v>
          </cell>
          <cell r="C1785">
            <v>90</v>
          </cell>
          <cell r="D1785" t="str">
            <v>NIST 1640</v>
          </cell>
          <cell r="E1785" t="str">
            <v>WATER</v>
          </cell>
          <cell r="F1785">
            <v>150.2</v>
          </cell>
          <cell r="G1785">
            <v>145.8</v>
          </cell>
          <cell r="H1785" t="str">
            <v>148.0</v>
          </cell>
          <cell r="I1785">
            <v>2.2</v>
          </cell>
        </row>
        <row r="1786">
          <cell r="A1786" t="str">
            <v>90Be</v>
          </cell>
          <cell r="B1786" t="str">
            <v>Be</v>
          </cell>
          <cell r="C1786">
            <v>90</v>
          </cell>
          <cell r="D1786" t="str">
            <v>NIST 1640</v>
          </cell>
          <cell r="E1786" t="str">
            <v>WATER</v>
          </cell>
          <cell r="F1786">
            <v>35.349999999999994</v>
          </cell>
          <cell r="G1786">
            <v>34.53</v>
          </cell>
          <cell r="H1786" t="str">
            <v>34.94</v>
          </cell>
          <cell r="I1786">
            <v>0.41</v>
          </cell>
        </row>
        <row r="1787">
          <cell r="A1787" t="str">
            <v>90Ca</v>
          </cell>
          <cell r="B1787" t="str">
            <v>Ca</v>
          </cell>
          <cell r="C1787">
            <v>90</v>
          </cell>
          <cell r="D1787" t="str">
            <v>NIST 1640</v>
          </cell>
          <cell r="E1787" t="str">
            <v>WATER</v>
          </cell>
          <cell r="F1787">
            <v>7134</v>
          </cell>
          <cell r="G1787">
            <v>6956</v>
          </cell>
          <cell r="H1787" t="str">
            <v>7045</v>
          </cell>
          <cell r="I1787">
            <v>89</v>
          </cell>
        </row>
        <row r="1788">
          <cell r="A1788" t="str">
            <v>90Cd</v>
          </cell>
          <cell r="B1788" t="str">
            <v>Cd</v>
          </cell>
          <cell r="C1788">
            <v>90</v>
          </cell>
          <cell r="D1788" t="str">
            <v>NIST 1640</v>
          </cell>
          <cell r="E1788" t="str">
            <v>WATER</v>
          </cell>
          <cell r="F1788">
            <v>23.75</v>
          </cell>
          <cell r="G1788">
            <v>21.83</v>
          </cell>
          <cell r="H1788" t="str">
            <v>22.79</v>
          </cell>
          <cell r="I1788">
            <v>0.96</v>
          </cell>
        </row>
        <row r="1789">
          <cell r="A1789" t="str">
            <v>90Co</v>
          </cell>
          <cell r="B1789" t="str">
            <v>Co</v>
          </cell>
          <cell r="C1789">
            <v>90</v>
          </cell>
          <cell r="D1789" t="str">
            <v>NIST 1640</v>
          </cell>
          <cell r="E1789" t="str">
            <v>WATER</v>
          </cell>
          <cell r="F1789">
            <v>20.59</v>
          </cell>
          <cell r="G1789">
            <v>19.970000000000002</v>
          </cell>
          <cell r="H1789" t="str">
            <v>20.28</v>
          </cell>
          <cell r="I1789">
            <v>0.31</v>
          </cell>
        </row>
        <row r="1790">
          <cell r="A1790" t="str">
            <v>90Cr</v>
          </cell>
          <cell r="B1790" t="str">
            <v>Cr</v>
          </cell>
          <cell r="C1790">
            <v>90</v>
          </cell>
          <cell r="D1790" t="str">
            <v>NIST 1640</v>
          </cell>
          <cell r="E1790" t="str">
            <v>WATER</v>
          </cell>
          <cell r="F1790">
            <v>40.2</v>
          </cell>
          <cell r="G1790">
            <v>37</v>
          </cell>
          <cell r="H1790" t="str">
            <v>38.6</v>
          </cell>
          <cell r="I1790">
            <v>1.6</v>
          </cell>
        </row>
        <row r="1791">
          <cell r="A1791" t="str">
            <v>90Cu</v>
          </cell>
          <cell r="B1791" t="str">
            <v>Cu</v>
          </cell>
          <cell r="C1791">
            <v>90</v>
          </cell>
          <cell r="D1791" t="str">
            <v>NIST 1640</v>
          </cell>
          <cell r="E1791" t="str">
            <v>WATER</v>
          </cell>
          <cell r="F1791">
            <v>86.4</v>
          </cell>
          <cell r="G1791">
            <v>84</v>
          </cell>
          <cell r="H1791" t="str">
            <v>85.2</v>
          </cell>
          <cell r="I1791">
            <v>1.2</v>
          </cell>
        </row>
        <row r="1792">
          <cell r="A1792" t="str">
            <v>90Fe</v>
          </cell>
          <cell r="B1792" t="str">
            <v>Fe</v>
          </cell>
          <cell r="C1792">
            <v>90</v>
          </cell>
          <cell r="D1792" t="str">
            <v>NIST 1640</v>
          </cell>
          <cell r="E1792" t="str">
            <v>WATER</v>
          </cell>
          <cell r="F1792">
            <v>35.9</v>
          </cell>
          <cell r="G1792">
            <v>32.699999999999996</v>
          </cell>
          <cell r="H1792" t="str">
            <v>34.3</v>
          </cell>
          <cell r="I1792">
            <v>1.6</v>
          </cell>
        </row>
        <row r="1793">
          <cell r="A1793" t="str">
            <v>90K</v>
          </cell>
          <cell r="B1793" t="str">
            <v>K</v>
          </cell>
          <cell r="C1793">
            <v>90</v>
          </cell>
          <cell r="D1793" t="str">
            <v>NIST 1640</v>
          </cell>
          <cell r="E1793" t="str">
            <v>WATER</v>
          </cell>
          <cell r="F1793">
            <v>1021</v>
          </cell>
          <cell r="G1793">
            <v>967</v>
          </cell>
          <cell r="H1793" t="str">
            <v>994</v>
          </cell>
          <cell r="I1793">
            <v>27</v>
          </cell>
        </row>
        <row r="1794">
          <cell r="A1794" t="str">
            <v>90Li</v>
          </cell>
          <cell r="B1794" t="str">
            <v>Li</v>
          </cell>
          <cell r="C1794">
            <v>90</v>
          </cell>
          <cell r="D1794" t="str">
            <v>NIST 1640</v>
          </cell>
          <cell r="E1794" t="str">
            <v>WATER</v>
          </cell>
          <cell r="F1794">
            <v>52.1</v>
          </cell>
          <cell r="G1794">
            <v>49.300000000000004</v>
          </cell>
          <cell r="H1794" t="str">
            <v>50.7</v>
          </cell>
          <cell r="I1794">
            <v>1.4</v>
          </cell>
        </row>
        <row r="1795">
          <cell r="A1795" t="str">
            <v>90Mg</v>
          </cell>
          <cell r="B1795" t="str">
            <v>Mg</v>
          </cell>
          <cell r="C1795">
            <v>90</v>
          </cell>
          <cell r="D1795" t="str">
            <v>NIST 1640</v>
          </cell>
          <cell r="E1795" t="str">
            <v>WATER</v>
          </cell>
          <cell r="F1795">
            <v>5875</v>
          </cell>
          <cell r="G1795">
            <v>5763</v>
          </cell>
          <cell r="H1795" t="str">
            <v>5819</v>
          </cell>
          <cell r="I1795">
            <v>56</v>
          </cell>
        </row>
        <row r="1796">
          <cell r="A1796" t="str">
            <v>90Mn</v>
          </cell>
          <cell r="B1796" t="str">
            <v>Mn</v>
          </cell>
          <cell r="C1796">
            <v>90</v>
          </cell>
          <cell r="D1796" t="str">
            <v>NIST 1640</v>
          </cell>
          <cell r="E1796" t="str">
            <v>WATER</v>
          </cell>
          <cell r="F1796">
            <v>122.6</v>
          </cell>
          <cell r="G1796">
            <v>120.4</v>
          </cell>
          <cell r="H1796" t="str">
            <v>121.5</v>
          </cell>
          <cell r="I1796">
            <v>1.1</v>
          </cell>
        </row>
        <row r="1797">
          <cell r="A1797" t="str">
            <v>90Mo</v>
          </cell>
          <cell r="B1797" t="str">
            <v>Mo</v>
          </cell>
          <cell r="C1797">
            <v>90</v>
          </cell>
          <cell r="D1797" t="str">
            <v>NIST 1640</v>
          </cell>
          <cell r="E1797" t="str">
            <v>WATER</v>
          </cell>
          <cell r="F1797">
            <v>47.01</v>
          </cell>
          <cell r="G1797">
            <v>46.49</v>
          </cell>
          <cell r="H1797" t="str">
            <v>46.75</v>
          </cell>
          <cell r="I1797">
            <v>0.26</v>
          </cell>
        </row>
        <row r="1798">
          <cell r="A1798" t="str">
            <v>90Na</v>
          </cell>
          <cell r="B1798" t="str">
            <v>Na</v>
          </cell>
          <cell r="C1798">
            <v>90</v>
          </cell>
          <cell r="D1798" t="str">
            <v>NIST 1640</v>
          </cell>
          <cell r="E1798" t="str">
            <v>WATER</v>
          </cell>
          <cell r="F1798">
            <v>29660</v>
          </cell>
          <cell r="G1798">
            <v>29040</v>
          </cell>
          <cell r="H1798" t="str">
            <v>29350</v>
          </cell>
          <cell r="I1798">
            <v>310</v>
          </cell>
        </row>
        <row r="1799">
          <cell r="A1799" t="str">
            <v>90Ni</v>
          </cell>
          <cell r="B1799" t="str">
            <v>Ni</v>
          </cell>
          <cell r="C1799">
            <v>90</v>
          </cell>
          <cell r="D1799" t="str">
            <v>NIST 1640</v>
          </cell>
          <cell r="E1799" t="str">
            <v>WATER</v>
          </cell>
          <cell r="F1799">
            <v>28.2</v>
          </cell>
          <cell r="G1799">
            <v>26.599999999999998</v>
          </cell>
          <cell r="H1799" t="str">
            <v>27.4</v>
          </cell>
          <cell r="I1799">
            <v>0.8</v>
          </cell>
        </row>
        <row r="1800">
          <cell r="A1800" t="str">
            <v>90Pb</v>
          </cell>
          <cell r="B1800" t="str">
            <v>Pb</v>
          </cell>
          <cell r="C1800">
            <v>90</v>
          </cell>
          <cell r="D1800" t="str">
            <v>NIST 1640</v>
          </cell>
          <cell r="E1800" t="str">
            <v>WATER</v>
          </cell>
          <cell r="F1800">
            <v>28.03</v>
          </cell>
          <cell r="G1800">
            <v>27.75</v>
          </cell>
          <cell r="H1800" t="str">
            <v>27.89</v>
          </cell>
          <cell r="I1800">
            <v>0.14</v>
          </cell>
        </row>
        <row r="1801">
          <cell r="A1801" t="str">
            <v>90Rb</v>
          </cell>
          <cell r="B1801" t="str">
            <v>Rb</v>
          </cell>
          <cell r="C1801">
            <v>90</v>
          </cell>
          <cell r="D1801" t="str">
            <v>NIST 1640</v>
          </cell>
          <cell r="E1801" t="str">
            <v>WATER</v>
          </cell>
          <cell r="F1801">
            <v>2.02</v>
          </cell>
          <cell r="G1801">
            <v>1.98</v>
          </cell>
          <cell r="H1801" t="str">
            <v>2.00</v>
          </cell>
          <cell r="I1801">
            <v>0.02</v>
          </cell>
        </row>
        <row r="1802">
          <cell r="A1802" t="str">
            <v>90Sb</v>
          </cell>
          <cell r="B1802" t="str">
            <v>Sb</v>
          </cell>
          <cell r="C1802">
            <v>90</v>
          </cell>
          <cell r="D1802" t="str">
            <v>NIST 1640</v>
          </cell>
          <cell r="E1802" t="str">
            <v>WATER</v>
          </cell>
          <cell r="F1802">
            <v>14.209999999999999</v>
          </cell>
          <cell r="G1802">
            <v>13.37</v>
          </cell>
          <cell r="H1802" t="str">
            <v>13.79</v>
          </cell>
          <cell r="I1802">
            <v>0.42</v>
          </cell>
        </row>
        <row r="1803">
          <cell r="A1803" t="str">
            <v>90Se</v>
          </cell>
          <cell r="B1803" t="str">
            <v>Se</v>
          </cell>
          <cell r="C1803">
            <v>90</v>
          </cell>
          <cell r="D1803" t="str">
            <v>NIST 1640</v>
          </cell>
          <cell r="E1803" t="str">
            <v>WATER</v>
          </cell>
          <cell r="F1803">
            <v>22.470000000000002</v>
          </cell>
          <cell r="G1803">
            <v>21.45</v>
          </cell>
          <cell r="H1803" t="str">
            <v>21.96</v>
          </cell>
          <cell r="I1803">
            <v>0.51</v>
          </cell>
        </row>
        <row r="1804">
          <cell r="A1804" t="str">
            <v>90Si</v>
          </cell>
          <cell r="B1804" t="str">
            <v>Si</v>
          </cell>
          <cell r="C1804">
            <v>90</v>
          </cell>
          <cell r="D1804" t="str">
            <v>NIST 1640</v>
          </cell>
          <cell r="E1804" t="str">
            <v>WATER</v>
          </cell>
          <cell r="F1804">
            <v>4850</v>
          </cell>
          <cell r="G1804">
            <v>4610</v>
          </cell>
          <cell r="H1804" t="str">
            <v>4730</v>
          </cell>
          <cell r="I1804">
            <v>120</v>
          </cell>
        </row>
        <row r="1805">
          <cell r="A1805" t="str">
            <v>90Sr</v>
          </cell>
          <cell r="B1805" t="str">
            <v>Sr</v>
          </cell>
          <cell r="C1805">
            <v>90</v>
          </cell>
          <cell r="D1805" t="str">
            <v>NIST 1640</v>
          </cell>
          <cell r="E1805" t="str">
            <v>WATER</v>
          </cell>
          <cell r="F1805">
            <v>124.9</v>
          </cell>
          <cell r="G1805">
            <v>123.5</v>
          </cell>
          <cell r="H1805" t="str">
            <v>124.2</v>
          </cell>
          <cell r="I1805">
            <v>0.7</v>
          </cell>
        </row>
        <row r="1806">
          <cell r="A1806" t="str">
            <v>90Tl</v>
          </cell>
          <cell r="B1806" t="str">
            <v>Tl</v>
          </cell>
          <cell r="C1806">
            <v>90</v>
          </cell>
          <cell r="D1806" t="str">
            <v>NIST 1640</v>
          </cell>
          <cell r="E1806" t="str">
            <v>WATER</v>
          </cell>
          <cell r="F1806" t="e">
            <v>#VALUE!</v>
          </cell>
          <cell r="G1806" t="e">
            <v>#VALUE!</v>
          </cell>
          <cell r="H1806" t="str">
            <v>(&lt;0.1)</v>
          </cell>
        </row>
        <row r="1807">
          <cell r="A1807" t="str">
            <v>90V</v>
          </cell>
          <cell r="B1807" t="str">
            <v>V</v>
          </cell>
          <cell r="C1807">
            <v>90</v>
          </cell>
          <cell r="D1807" t="str">
            <v>NIST 1640</v>
          </cell>
          <cell r="E1807" t="str">
            <v>WATER</v>
          </cell>
          <cell r="F1807">
            <v>13.36</v>
          </cell>
          <cell r="G1807">
            <v>12.620000000000001</v>
          </cell>
          <cell r="H1807" t="str">
            <v>12.99</v>
          </cell>
          <cell r="I1807">
            <v>0.37</v>
          </cell>
        </row>
        <row r="1808">
          <cell r="A1808" t="str">
            <v>90Zn</v>
          </cell>
          <cell r="B1808" t="str">
            <v>Zn</v>
          </cell>
          <cell r="C1808">
            <v>90</v>
          </cell>
          <cell r="D1808" t="str">
            <v>NIST 1640</v>
          </cell>
          <cell r="E1808" t="str">
            <v>WATER</v>
          </cell>
          <cell r="F1808">
            <v>54.300000000000004</v>
          </cell>
          <cell r="G1808">
            <v>52.1</v>
          </cell>
          <cell r="H1808" t="str">
            <v>53.2</v>
          </cell>
          <cell r="I1808">
            <v>1.1</v>
          </cell>
        </row>
        <row r="1809">
          <cell r="A1809" t="str">
            <v>91Ag</v>
          </cell>
          <cell r="B1809" t="str">
            <v>Ag</v>
          </cell>
          <cell r="C1809">
            <v>91</v>
          </cell>
          <cell r="D1809" t="str">
            <v>NIST 2976</v>
          </cell>
          <cell r="E1809" t="str">
            <v>MUSSEL TISSUE</v>
          </cell>
          <cell r="F1809">
            <v>0.016</v>
          </cell>
          <cell r="G1809">
            <v>0.005999999999999999</v>
          </cell>
          <cell r="H1809" t="str">
            <v>(0.011)</v>
          </cell>
          <cell r="I1809">
            <v>0.005</v>
          </cell>
        </row>
        <row r="1810">
          <cell r="A1810" t="str">
            <v>91Al</v>
          </cell>
          <cell r="B1810" t="str">
            <v>Al</v>
          </cell>
          <cell r="C1810">
            <v>91</v>
          </cell>
          <cell r="D1810" t="str">
            <v>NIST 2976</v>
          </cell>
          <cell r="E1810" t="str">
            <v>MUSSEL TISSUE</v>
          </cell>
          <cell r="F1810">
            <v>168</v>
          </cell>
          <cell r="G1810">
            <v>100</v>
          </cell>
          <cell r="H1810" t="str">
            <v>(134)</v>
          </cell>
          <cell r="I1810">
            <v>34</v>
          </cell>
        </row>
        <row r="1811">
          <cell r="A1811" t="str">
            <v>91As</v>
          </cell>
          <cell r="B1811" t="str">
            <v>As</v>
          </cell>
          <cell r="C1811">
            <v>91</v>
          </cell>
          <cell r="D1811" t="str">
            <v>NIST 2976</v>
          </cell>
          <cell r="E1811" t="str">
            <v>MUSSEL TISSUE</v>
          </cell>
          <cell r="F1811">
            <v>15.100000000000001</v>
          </cell>
          <cell r="G1811">
            <v>11.5</v>
          </cell>
          <cell r="H1811" t="str">
            <v>13.3</v>
          </cell>
          <cell r="I1811">
            <v>1.8</v>
          </cell>
        </row>
        <row r="1812">
          <cell r="A1812" t="str">
            <v>91Br</v>
          </cell>
          <cell r="B1812" t="str">
            <v>Br</v>
          </cell>
          <cell r="C1812">
            <v>91</v>
          </cell>
          <cell r="D1812" t="str">
            <v>NIST 2976</v>
          </cell>
          <cell r="E1812" t="str">
            <v>MUSSEL TISSUE</v>
          </cell>
          <cell r="F1812">
            <v>344</v>
          </cell>
          <cell r="G1812">
            <v>314</v>
          </cell>
          <cell r="H1812" t="str">
            <v>(329)</v>
          </cell>
          <cell r="I1812">
            <v>15</v>
          </cell>
        </row>
        <row r="1813">
          <cell r="A1813" t="str">
            <v>91Ca</v>
          </cell>
          <cell r="B1813" t="str">
            <v>Ca</v>
          </cell>
          <cell r="C1813">
            <v>91</v>
          </cell>
          <cell r="D1813" t="str">
            <v>NIST 2976</v>
          </cell>
          <cell r="E1813" t="str">
            <v>MUSSEL TISSUE</v>
          </cell>
          <cell r="F1813">
            <v>7900</v>
          </cell>
          <cell r="G1813">
            <v>7300</v>
          </cell>
          <cell r="H1813" t="str">
            <v>(7600)</v>
          </cell>
          <cell r="I1813">
            <v>300</v>
          </cell>
        </row>
        <row r="1814">
          <cell r="A1814" t="str">
            <v>91Cd</v>
          </cell>
          <cell r="B1814" t="str">
            <v>Cd</v>
          </cell>
          <cell r="C1814">
            <v>91</v>
          </cell>
          <cell r="D1814" t="str">
            <v>NIST 2976</v>
          </cell>
          <cell r="E1814" t="str">
            <v>MUSSEL TISSUE</v>
          </cell>
          <cell r="F1814">
            <v>0.98</v>
          </cell>
          <cell r="G1814">
            <v>0.6599999999999999</v>
          </cell>
          <cell r="H1814" t="str">
            <v>0.82</v>
          </cell>
          <cell r="I1814">
            <v>0.16</v>
          </cell>
        </row>
        <row r="1815">
          <cell r="A1815" t="str">
            <v>91Ce</v>
          </cell>
          <cell r="B1815" t="str">
            <v>Ce</v>
          </cell>
          <cell r="C1815">
            <v>91</v>
          </cell>
          <cell r="D1815" t="str">
            <v>NIST 2976</v>
          </cell>
          <cell r="E1815" t="str">
            <v>MUSSEL TISSUE</v>
          </cell>
          <cell r="F1815">
            <v>0.11699999999999999</v>
          </cell>
          <cell r="G1815">
            <v>0.101</v>
          </cell>
          <cell r="H1815" t="str">
            <v>(0.109)</v>
          </cell>
          <cell r="I1815">
            <v>0.008</v>
          </cell>
        </row>
        <row r="1816">
          <cell r="A1816" t="str">
            <v>91Cl</v>
          </cell>
          <cell r="B1816" t="str">
            <v>Cl</v>
          </cell>
          <cell r="C1816">
            <v>91</v>
          </cell>
          <cell r="D1816" t="str">
            <v>NIST 2976</v>
          </cell>
          <cell r="E1816" t="str">
            <v>MUSSEL TISSUE</v>
          </cell>
          <cell r="F1816">
            <v>62000</v>
          </cell>
          <cell r="G1816">
            <v>52000</v>
          </cell>
          <cell r="H1816" t="str">
            <v>(57000)</v>
          </cell>
          <cell r="I1816">
            <v>5000</v>
          </cell>
        </row>
        <row r="1817">
          <cell r="A1817" t="str">
            <v>91Co</v>
          </cell>
          <cell r="B1817" t="str">
            <v>Co</v>
          </cell>
          <cell r="C1817">
            <v>91</v>
          </cell>
          <cell r="D1817" t="str">
            <v>NIST 2976</v>
          </cell>
          <cell r="E1817" t="str">
            <v>MUSSEL TISSUE</v>
          </cell>
          <cell r="F1817">
            <v>0.63</v>
          </cell>
          <cell r="G1817">
            <v>0.59</v>
          </cell>
          <cell r="H1817" t="str">
            <v>(0.61)</v>
          </cell>
          <cell r="I1817">
            <v>0.02</v>
          </cell>
        </row>
        <row r="1818">
          <cell r="A1818" t="str">
            <v>91Cr</v>
          </cell>
          <cell r="B1818" t="str">
            <v>Cr</v>
          </cell>
          <cell r="C1818">
            <v>91</v>
          </cell>
          <cell r="D1818" t="str">
            <v>NIST 2976</v>
          </cell>
          <cell r="E1818" t="str">
            <v>MUSSEL TISSUE</v>
          </cell>
          <cell r="F1818">
            <v>0.66</v>
          </cell>
          <cell r="G1818">
            <v>0.33999999999999997</v>
          </cell>
          <cell r="H1818" t="str">
            <v>(0.50)</v>
          </cell>
          <cell r="I1818">
            <v>0.16</v>
          </cell>
        </row>
        <row r="1819">
          <cell r="A1819" t="str">
            <v>91Cs</v>
          </cell>
          <cell r="B1819" t="str">
            <v>Cs</v>
          </cell>
          <cell r="C1819">
            <v>91</v>
          </cell>
          <cell r="D1819" t="str">
            <v>NIST 2976</v>
          </cell>
          <cell r="E1819" t="str">
            <v>MUSSEL TISSUE</v>
          </cell>
          <cell r="F1819">
            <v>0.028</v>
          </cell>
          <cell r="G1819">
            <v>0.026</v>
          </cell>
          <cell r="H1819" t="str">
            <v>(0.027)</v>
          </cell>
          <cell r="I1819">
            <v>0.001</v>
          </cell>
        </row>
        <row r="1820">
          <cell r="A1820" t="str">
            <v>91Cu</v>
          </cell>
          <cell r="B1820" t="str">
            <v>Cu</v>
          </cell>
          <cell r="C1820">
            <v>91</v>
          </cell>
          <cell r="D1820" t="str">
            <v>NIST 2976</v>
          </cell>
          <cell r="E1820" t="str">
            <v>MUSSEL TISSUE</v>
          </cell>
          <cell r="F1820">
            <v>4.35</v>
          </cell>
          <cell r="G1820">
            <v>3.6899999999999995</v>
          </cell>
          <cell r="H1820" t="str">
            <v>4.02</v>
          </cell>
          <cell r="I1820">
            <v>0.33</v>
          </cell>
        </row>
        <row r="1821">
          <cell r="A1821" t="str">
            <v>91Eu</v>
          </cell>
          <cell r="B1821" t="str">
            <v>Eu</v>
          </cell>
          <cell r="C1821">
            <v>91</v>
          </cell>
          <cell r="D1821" t="str">
            <v>NIST 2976</v>
          </cell>
          <cell r="E1821" t="str">
            <v>MUSSEL TISSUE</v>
          </cell>
          <cell r="F1821">
            <v>0.0026999999999999997</v>
          </cell>
          <cell r="G1821">
            <v>0.0021</v>
          </cell>
          <cell r="H1821" t="str">
            <v>(0.0024)</v>
          </cell>
          <cell r="I1821">
            <v>0.0003</v>
          </cell>
        </row>
        <row r="1822">
          <cell r="A1822" t="str">
            <v>91Fe</v>
          </cell>
          <cell r="B1822" t="str">
            <v>Fe</v>
          </cell>
          <cell r="C1822">
            <v>91</v>
          </cell>
          <cell r="D1822" t="str">
            <v>NIST 2976</v>
          </cell>
          <cell r="E1822" t="str">
            <v>MUSSEL TISSUE</v>
          </cell>
          <cell r="F1822">
            <v>175.9</v>
          </cell>
          <cell r="G1822">
            <v>166.1</v>
          </cell>
          <cell r="H1822" t="str">
            <v>171.0</v>
          </cell>
          <cell r="I1822">
            <v>4.9</v>
          </cell>
        </row>
        <row r="1823">
          <cell r="A1823" t="str">
            <v>91Hg</v>
          </cell>
          <cell r="B1823" t="str">
            <v>Hg</v>
          </cell>
          <cell r="C1823">
            <v>91</v>
          </cell>
          <cell r="D1823" t="str">
            <v>NIST 2976</v>
          </cell>
          <cell r="E1823" t="str">
            <v>MUSSEL TISSUE</v>
          </cell>
          <cell r="F1823">
            <v>64.6</v>
          </cell>
          <cell r="G1823">
            <v>57.4</v>
          </cell>
          <cell r="H1823" t="str">
            <v>61.0</v>
          </cell>
          <cell r="I1823">
            <v>3.6</v>
          </cell>
        </row>
        <row r="1824">
          <cell r="A1824" t="str">
            <v>91CH3Hg</v>
          </cell>
          <cell r="B1824" t="str">
            <v>CH3Hg</v>
          </cell>
          <cell r="C1824">
            <v>91</v>
          </cell>
          <cell r="D1824" t="str">
            <v>NIST 2976</v>
          </cell>
          <cell r="E1824" t="str">
            <v>MUSSEL TISSUE</v>
          </cell>
          <cell r="F1824">
            <v>28.900000000000002</v>
          </cell>
          <cell r="G1824">
            <v>26.7</v>
          </cell>
          <cell r="H1824" t="str">
            <v>27.8</v>
          </cell>
          <cell r="I1824">
            <v>1.1</v>
          </cell>
        </row>
        <row r="1825">
          <cell r="A1825" t="str">
            <v>91K</v>
          </cell>
          <cell r="B1825" t="str">
            <v>K</v>
          </cell>
          <cell r="C1825">
            <v>91</v>
          </cell>
          <cell r="D1825" t="str">
            <v>NIST 2976</v>
          </cell>
          <cell r="E1825" t="str">
            <v>MUSSEL TISSUE</v>
          </cell>
          <cell r="F1825">
            <v>10200</v>
          </cell>
          <cell r="G1825">
            <v>9200</v>
          </cell>
          <cell r="H1825" t="str">
            <v>(9700)</v>
          </cell>
          <cell r="I1825">
            <v>500</v>
          </cell>
        </row>
        <row r="1826">
          <cell r="A1826" t="str">
            <v>91Mg</v>
          </cell>
          <cell r="B1826" t="str">
            <v>Mg</v>
          </cell>
          <cell r="C1826">
            <v>91</v>
          </cell>
          <cell r="D1826" t="str">
            <v>NIST 2976</v>
          </cell>
          <cell r="E1826" t="str">
            <v>MUSSEL TISSUE</v>
          </cell>
          <cell r="F1826">
            <v>5800</v>
          </cell>
          <cell r="G1826">
            <v>4800</v>
          </cell>
          <cell r="H1826" t="str">
            <v>(5300)</v>
          </cell>
          <cell r="I1826">
            <v>500</v>
          </cell>
        </row>
        <row r="1827">
          <cell r="A1827" t="str">
            <v>91Mn</v>
          </cell>
          <cell r="B1827" t="str">
            <v>Mn</v>
          </cell>
          <cell r="C1827">
            <v>91</v>
          </cell>
          <cell r="D1827" t="str">
            <v>NIST 2976</v>
          </cell>
          <cell r="E1827" t="str">
            <v>MUSSEL TISSUE</v>
          </cell>
          <cell r="F1827">
            <v>35</v>
          </cell>
          <cell r="G1827">
            <v>31</v>
          </cell>
          <cell r="H1827" t="str">
            <v>(33)</v>
          </cell>
          <cell r="I1827">
            <v>2</v>
          </cell>
        </row>
        <row r="1828">
          <cell r="A1828" t="str">
            <v>91Na</v>
          </cell>
          <cell r="B1828" t="str">
            <v>Na</v>
          </cell>
          <cell r="C1828">
            <v>91</v>
          </cell>
          <cell r="D1828" t="str">
            <v>NIST 2976</v>
          </cell>
          <cell r="E1828" t="str">
            <v>MUSSEL TISSUE</v>
          </cell>
          <cell r="F1828">
            <v>36000</v>
          </cell>
          <cell r="G1828">
            <v>34000</v>
          </cell>
          <cell r="H1828" t="str">
            <v>(35000)</v>
          </cell>
          <cell r="I1828">
            <v>1000</v>
          </cell>
        </row>
        <row r="1829">
          <cell r="A1829" t="str">
            <v>91Ni</v>
          </cell>
          <cell r="B1829" t="str">
            <v>Ni</v>
          </cell>
          <cell r="C1829">
            <v>91</v>
          </cell>
          <cell r="D1829" t="str">
            <v>NIST 2976</v>
          </cell>
          <cell r="E1829" t="str">
            <v>MUSSEL TISSUE</v>
          </cell>
          <cell r="F1829">
            <v>1.05</v>
          </cell>
          <cell r="G1829">
            <v>0.81</v>
          </cell>
          <cell r="H1829" t="str">
            <v>(0.93)</v>
          </cell>
          <cell r="I1829">
            <v>0.12</v>
          </cell>
        </row>
        <row r="1830">
          <cell r="A1830" t="str">
            <v>91P</v>
          </cell>
          <cell r="B1830" t="str">
            <v>P</v>
          </cell>
          <cell r="C1830">
            <v>91</v>
          </cell>
          <cell r="D1830" t="str">
            <v>NIST 2976</v>
          </cell>
          <cell r="E1830" t="str">
            <v>MUSSEL TISSUE</v>
          </cell>
          <cell r="F1830">
            <v>8300</v>
          </cell>
          <cell r="G1830">
            <v>8300</v>
          </cell>
          <cell r="H1830" t="str">
            <v>(8300)</v>
          </cell>
        </row>
        <row r="1831">
          <cell r="A1831" t="str">
            <v>91Pb</v>
          </cell>
          <cell r="B1831" t="str">
            <v>Pb</v>
          </cell>
          <cell r="C1831">
            <v>91</v>
          </cell>
          <cell r="D1831" t="str">
            <v>NIST 2976</v>
          </cell>
          <cell r="E1831" t="str">
            <v>MUSSEL TISSUE</v>
          </cell>
          <cell r="F1831">
            <v>1.3699999999999999</v>
          </cell>
          <cell r="G1831">
            <v>1.01</v>
          </cell>
          <cell r="H1831" t="str">
            <v>1.19</v>
          </cell>
          <cell r="I1831">
            <v>0.18</v>
          </cell>
        </row>
        <row r="1832">
          <cell r="A1832" t="str">
            <v>91Rb</v>
          </cell>
          <cell r="B1832" t="str">
            <v>Rb</v>
          </cell>
          <cell r="C1832">
            <v>91</v>
          </cell>
          <cell r="D1832" t="str">
            <v>NIST 2976</v>
          </cell>
          <cell r="E1832" t="str">
            <v>MUSSEL TISSUE</v>
          </cell>
          <cell r="F1832">
            <v>4.2299999999999995</v>
          </cell>
          <cell r="G1832">
            <v>4.05</v>
          </cell>
          <cell r="H1832" t="str">
            <v>(4.14)</v>
          </cell>
          <cell r="I1832">
            <v>0.09</v>
          </cell>
        </row>
        <row r="1833">
          <cell r="A1833" t="str">
            <v>91S</v>
          </cell>
          <cell r="B1833" t="str">
            <v>S</v>
          </cell>
          <cell r="C1833">
            <v>91</v>
          </cell>
          <cell r="D1833" t="str">
            <v>NIST 2976</v>
          </cell>
          <cell r="E1833" t="str">
            <v>MUSSEL TISSUE</v>
          </cell>
          <cell r="F1833">
            <v>19000</v>
          </cell>
          <cell r="G1833">
            <v>19000</v>
          </cell>
          <cell r="H1833" t="str">
            <v>(19000)</v>
          </cell>
        </row>
        <row r="1834">
          <cell r="A1834" t="str">
            <v>91Sc</v>
          </cell>
          <cell r="B1834" t="str">
            <v>Sc</v>
          </cell>
          <cell r="C1834">
            <v>91</v>
          </cell>
          <cell r="D1834" t="str">
            <v>NIST 2976</v>
          </cell>
          <cell r="E1834" t="str">
            <v>MUSSEL TISSUE</v>
          </cell>
          <cell r="F1834">
            <v>0.0149</v>
          </cell>
          <cell r="G1834">
            <v>0.0143</v>
          </cell>
          <cell r="H1834" t="str">
            <v>(0.0146)</v>
          </cell>
          <cell r="I1834">
            <v>0.0003</v>
          </cell>
        </row>
        <row r="1835">
          <cell r="A1835" t="str">
            <v>91Se</v>
          </cell>
          <cell r="B1835" t="str">
            <v>Se</v>
          </cell>
          <cell r="C1835">
            <v>91</v>
          </cell>
          <cell r="D1835" t="str">
            <v>NIST 2976</v>
          </cell>
          <cell r="E1835" t="str">
            <v>MUSSEL TISSUE</v>
          </cell>
          <cell r="F1835">
            <v>1.95</v>
          </cell>
          <cell r="G1835">
            <v>1.6500000000000001</v>
          </cell>
          <cell r="H1835" t="str">
            <v>1.80</v>
          </cell>
          <cell r="I1835">
            <v>0.15</v>
          </cell>
        </row>
        <row r="1836">
          <cell r="A1836" t="str">
            <v>91Sn</v>
          </cell>
          <cell r="B1836" t="str">
            <v>Sn</v>
          </cell>
          <cell r="C1836">
            <v>91</v>
          </cell>
          <cell r="D1836" t="str">
            <v>NIST 2976</v>
          </cell>
          <cell r="E1836" t="str">
            <v>MUSSEL TISSUE</v>
          </cell>
          <cell r="F1836">
            <v>0.135</v>
          </cell>
          <cell r="G1836">
            <v>0.057</v>
          </cell>
          <cell r="H1836" t="str">
            <v>(0.096)</v>
          </cell>
          <cell r="I1836">
            <v>0.039</v>
          </cell>
        </row>
        <row r="1837">
          <cell r="A1837" t="str">
            <v>91Sr</v>
          </cell>
          <cell r="B1837" t="str">
            <v>Sr</v>
          </cell>
          <cell r="C1837">
            <v>91</v>
          </cell>
          <cell r="D1837" t="str">
            <v>NIST 2976</v>
          </cell>
          <cell r="E1837" t="str">
            <v>MUSSEL TISSUE</v>
          </cell>
          <cell r="F1837">
            <v>95</v>
          </cell>
          <cell r="G1837">
            <v>91</v>
          </cell>
          <cell r="H1837" t="str">
            <v>(93)</v>
          </cell>
          <cell r="I1837">
            <v>2</v>
          </cell>
        </row>
        <row r="1838">
          <cell r="A1838" t="str">
            <v>91Th</v>
          </cell>
          <cell r="B1838" t="str">
            <v>Th</v>
          </cell>
          <cell r="C1838">
            <v>91</v>
          </cell>
          <cell r="D1838" t="str">
            <v>NIST 2976</v>
          </cell>
          <cell r="E1838" t="str">
            <v>MUSSEL TISSUE</v>
          </cell>
          <cell r="F1838">
            <v>0.013</v>
          </cell>
          <cell r="G1838">
            <v>0.009</v>
          </cell>
          <cell r="H1838" t="str">
            <v>(0.011)</v>
          </cell>
          <cell r="I1838">
            <v>0.002</v>
          </cell>
        </row>
        <row r="1839">
          <cell r="A1839" t="str">
            <v>91Tl</v>
          </cell>
          <cell r="B1839" t="str">
            <v>Tl</v>
          </cell>
          <cell r="C1839">
            <v>91</v>
          </cell>
          <cell r="D1839" t="str">
            <v>NIST 2976</v>
          </cell>
          <cell r="E1839" t="str">
            <v>MUSSEL TISSUE</v>
          </cell>
          <cell r="F1839">
            <v>0.0013</v>
          </cell>
          <cell r="G1839">
            <v>0.0013</v>
          </cell>
          <cell r="H1839" t="str">
            <v>(0.0013)</v>
          </cell>
        </row>
        <row r="1840">
          <cell r="A1840" t="str">
            <v>91Zn</v>
          </cell>
          <cell r="B1840" t="str">
            <v>Zn</v>
          </cell>
          <cell r="C1840">
            <v>91</v>
          </cell>
          <cell r="D1840" t="str">
            <v>NIST 2976</v>
          </cell>
          <cell r="E1840" t="str">
            <v>MUSSEL TISSUE</v>
          </cell>
          <cell r="F1840">
            <v>150</v>
          </cell>
          <cell r="G1840">
            <v>124</v>
          </cell>
          <cell r="H1840" t="str">
            <v>137</v>
          </cell>
          <cell r="I1840">
            <v>13</v>
          </cell>
        </row>
        <row r="1841">
          <cell r="A1841" t="str">
            <v>92Ag</v>
          </cell>
          <cell r="B1841" t="str">
            <v>Ag</v>
          </cell>
          <cell r="C1841">
            <v>92</v>
          </cell>
          <cell r="D1841" t="str">
            <v>IRMM 61</v>
          </cell>
          <cell r="E1841" t="str">
            <v>AQUATIC MOSS</v>
          </cell>
          <cell r="F1841">
            <v>2</v>
          </cell>
          <cell r="G1841">
            <v>2</v>
          </cell>
          <cell r="H1841" t="str">
            <v>(2)</v>
          </cell>
        </row>
        <row r="1842">
          <cell r="A1842" t="str">
            <v>92Al</v>
          </cell>
          <cell r="B1842" t="str">
            <v>Al</v>
          </cell>
          <cell r="C1842">
            <v>92</v>
          </cell>
          <cell r="D1842" t="str">
            <v>IRMM 61</v>
          </cell>
          <cell r="E1842" t="str">
            <v>AQUATIC MOSS</v>
          </cell>
          <cell r="F1842">
            <v>10980</v>
          </cell>
          <cell r="G1842">
            <v>10500</v>
          </cell>
          <cell r="H1842" t="str">
            <v>10740</v>
          </cell>
          <cell r="I1842">
            <v>240</v>
          </cell>
        </row>
        <row r="1843">
          <cell r="A1843" t="str">
            <v>92As</v>
          </cell>
          <cell r="B1843" t="str">
            <v>As</v>
          </cell>
          <cell r="C1843">
            <v>92</v>
          </cell>
          <cell r="D1843" t="str">
            <v>IRMM 61</v>
          </cell>
          <cell r="E1843" t="str">
            <v>AQUATIC MOSS</v>
          </cell>
          <cell r="F1843">
            <v>7</v>
          </cell>
          <cell r="G1843">
            <v>7</v>
          </cell>
          <cell r="H1843" t="str">
            <v>(7)</v>
          </cell>
        </row>
        <row r="1844">
          <cell r="A1844" t="str">
            <v>92Au</v>
          </cell>
          <cell r="B1844" t="str">
            <v>Au</v>
          </cell>
          <cell r="C1844">
            <v>92</v>
          </cell>
          <cell r="D1844" t="str">
            <v>IRMM 61</v>
          </cell>
          <cell r="E1844" t="str">
            <v>AQUATIC MOSS</v>
          </cell>
          <cell r="F1844">
            <v>0.22</v>
          </cell>
          <cell r="G1844">
            <v>0.22</v>
          </cell>
          <cell r="H1844" t="str">
            <v>(0.22)</v>
          </cell>
        </row>
        <row r="1845">
          <cell r="A1845" t="str">
            <v>92B</v>
          </cell>
          <cell r="B1845" t="str">
            <v>B</v>
          </cell>
          <cell r="C1845">
            <v>92</v>
          </cell>
          <cell r="D1845" t="str">
            <v>IRMM 61</v>
          </cell>
          <cell r="E1845" t="str">
            <v>AQUATIC MOSS</v>
          </cell>
          <cell r="F1845">
            <v>77</v>
          </cell>
          <cell r="G1845">
            <v>77</v>
          </cell>
          <cell r="H1845" t="str">
            <v>(77)</v>
          </cell>
        </row>
        <row r="1846">
          <cell r="A1846" t="str">
            <v>92Br</v>
          </cell>
          <cell r="B1846" t="str">
            <v>Br</v>
          </cell>
          <cell r="C1846">
            <v>92</v>
          </cell>
          <cell r="D1846" t="str">
            <v>IRMM 61</v>
          </cell>
          <cell r="E1846" t="str">
            <v>AQUATIC MOSS</v>
          </cell>
          <cell r="F1846">
            <v>22</v>
          </cell>
          <cell r="G1846">
            <v>22</v>
          </cell>
          <cell r="H1846" t="str">
            <v>(22)</v>
          </cell>
        </row>
        <row r="1847">
          <cell r="A1847" t="str">
            <v>92Ca</v>
          </cell>
          <cell r="B1847" t="str">
            <v>Ca</v>
          </cell>
          <cell r="C1847">
            <v>92</v>
          </cell>
          <cell r="D1847" t="str">
            <v>IRMM 61</v>
          </cell>
          <cell r="E1847" t="str">
            <v>AQUATIC MOSS</v>
          </cell>
          <cell r="F1847">
            <v>16900</v>
          </cell>
          <cell r="G1847">
            <v>16900</v>
          </cell>
          <cell r="H1847" t="str">
            <v>(16900)</v>
          </cell>
        </row>
        <row r="1848">
          <cell r="A1848" t="str">
            <v>92Cd</v>
          </cell>
          <cell r="B1848" t="str">
            <v>Cd</v>
          </cell>
          <cell r="C1848">
            <v>92</v>
          </cell>
          <cell r="D1848" t="str">
            <v>IRMM 61</v>
          </cell>
          <cell r="E1848" t="str">
            <v>AQUATIC MOSS</v>
          </cell>
          <cell r="F1848">
            <v>1.1500000000000001</v>
          </cell>
          <cell r="G1848">
            <v>0.9900000000000001</v>
          </cell>
          <cell r="H1848" t="str">
            <v>1.07</v>
          </cell>
          <cell r="I1848">
            <v>0.08</v>
          </cell>
        </row>
        <row r="1849">
          <cell r="A1849" t="str">
            <v>92Ce</v>
          </cell>
          <cell r="B1849" t="str">
            <v>Ce</v>
          </cell>
          <cell r="C1849">
            <v>92</v>
          </cell>
          <cell r="D1849" t="str">
            <v>IRMM 61</v>
          </cell>
          <cell r="E1849" t="str">
            <v>AQUATIC MOSS</v>
          </cell>
          <cell r="F1849">
            <v>12</v>
          </cell>
          <cell r="G1849">
            <v>12</v>
          </cell>
          <cell r="H1849" t="str">
            <v>(12)</v>
          </cell>
        </row>
        <row r="1850">
          <cell r="A1850" t="str">
            <v>92Cl</v>
          </cell>
          <cell r="B1850" t="str">
            <v>Cl</v>
          </cell>
          <cell r="C1850">
            <v>92</v>
          </cell>
          <cell r="D1850" t="str">
            <v>IRMM 61</v>
          </cell>
          <cell r="E1850" t="str">
            <v>AQUATIC MOSS</v>
          </cell>
          <cell r="F1850">
            <v>2300</v>
          </cell>
          <cell r="G1850">
            <v>2300</v>
          </cell>
          <cell r="H1850" t="str">
            <v>(2300)</v>
          </cell>
        </row>
        <row r="1851">
          <cell r="A1851" t="str">
            <v>92Co</v>
          </cell>
          <cell r="B1851" t="str">
            <v>Co</v>
          </cell>
          <cell r="C1851">
            <v>92</v>
          </cell>
          <cell r="D1851" t="str">
            <v>IRMM 61</v>
          </cell>
          <cell r="E1851" t="str">
            <v>AQUATIC MOSS</v>
          </cell>
          <cell r="F1851">
            <v>43</v>
          </cell>
          <cell r="G1851">
            <v>43</v>
          </cell>
          <cell r="H1851" t="str">
            <v>(43)</v>
          </cell>
        </row>
        <row r="1852">
          <cell r="A1852" t="str">
            <v>92Cr</v>
          </cell>
          <cell r="B1852" t="str">
            <v>Cr</v>
          </cell>
          <cell r="C1852">
            <v>92</v>
          </cell>
          <cell r="D1852" t="str">
            <v>IRMM 61</v>
          </cell>
          <cell r="E1852" t="str">
            <v>AQUATIC MOSS</v>
          </cell>
          <cell r="F1852">
            <v>532</v>
          </cell>
          <cell r="G1852">
            <v>532</v>
          </cell>
          <cell r="H1852" t="str">
            <v>(532)</v>
          </cell>
        </row>
        <row r="1853">
          <cell r="A1853" t="str">
            <v>92Cs</v>
          </cell>
          <cell r="B1853" t="str">
            <v>Cs</v>
          </cell>
          <cell r="C1853">
            <v>92</v>
          </cell>
          <cell r="D1853" t="str">
            <v>IRMM 61</v>
          </cell>
          <cell r="E1853" t="str">
            <v>AQUATIC MOSS</v>
          </cell>
          <cell r="F1853">
            <v>0.6</v>
          </cell>
          <cell r="G1853">
            <v>0.6</v>
          </cell>
          <cell r="H1853" t="str">
            <v>(0.6)</v>
          </cell>
        </row>
        <row r="1854">
          <cell r="A1854" t="str">
            <v>92Cu</v>
          </cell>
          <cell r="B1854" t="str">
            <v>Cu</v>
          </cell>
          <cell r="C1854">
            <v>92</v>
          </cell>
          <cell r="D1854" t="str">
            <v>IRMM 61</v>
          </cell>
          <cell r="E1854" t="str">
            <v>AQUATIC MOSS</v>
          </cell>
          <cell r="F1854">
            <v>751</v>
          </cell>
          <cell r="G1854">
            <v>689</v>
          </cell>
          <cell r="H1854" t="str">
            <v>720</v>
          </cell>
          <cell r="I1854">
            <v>31</v>
          </cell>
        </row>
        <row r="1855">
          <cell r="A1855" t="str">
            <v>92Eu</v>
          </cell>
          <cell r="B1855" t="str">
            <v>Eu</v>
          </cell>
          <cell r="C1855">
            <v>92</v>
          </cell>
          <cell r="D1855" t="str">
            <v>IRMM 61</v>
          </cell>
          <cell r="E1855" t="str">
            <v>AQUATIC MOSS</v>
          </cell>
          <cell r="F1855">
            <v>0.2</v>
          </cell>
          <cell r="G1855">
            <v>0.2</v>
          </cell>
          <cell r="H1855" t="str">
            <v>(0.2)</v>
          </cell>
        </row>
        <row r="1856">
          <cell r="A1856" t="str">
            <v>92F</v>
          </cell>
          <cell r="B1856" t="str">
            <v>F</v>
          </cell>
          <cell r="C1856">
            <v>92</v>
          </cell>
          <cell r="D1856" t="str">
            <v>IRMM 61</v>
          </cell>
          <cell r="E1856" t="str">
            <v>AQUATIC MOSS</v>
          </cell>
          <cell r="F1856">
            <v>60</v>
          </cell>
          <cell r="G1856">
            <v>60</v>
          </cell>
          <cell r="H1856" t="str">
            <v>(60)</v>
          </cell>
        </row>
        <row r="1857">
          <cell r="A1857" t="str">
            <v>92Fe</v>
          </cell>
          <cell r="B1857" t="str">
            <v>Fe</v>
          </cell>
          <cell r="C1857">
            <v>92</v>
          </cell>
          <cell r="D1857" t="str">
            <v>IRMM 61</v>
          </cell>
          <cell r="E1857" t="str">
            <v>AQUATIC MOSS</v>
          </cell>
          <cell r="F1857">
            <v>9300</v>
          </cell>
          <cell r="G1857">
            <v>9300</v>
          </cell>
          <cell r="H1857" t="str">
            <v>(9300)</v>
          </cell>
        </row>
        <row r="1858">
          <cell r="A1858" t="str">
            <v>92Hg</v>
          </cell>
          <cell r="B1858" t="str">
            <v>Hg</v>
          </cell>
          <cell r="C1858">
            <v>92</v>
          </cell>
          <cell r="D1858" t="str">
            <v>IRMM 61</v>
          </cell>
          <cell r="E1858" t="str">
            <v>AQUATIC MOSS</v>
          </cell>
          <cell r="F1858">
            <v>0.25</v>
          </cell>
          <cell r="G1858">
            <v>0.21000000000000002</v>
          </cell>
          <cell r="H1858" t="str">
            <v>0.23</v>
          </cell>
          <cell r="I1858">
            <v>0.02</v>
          </cell>
        </row>
        <row r="1859">
          <cell r="A1859" t="str">
            <v>92K</v>
          </cell>
          <cell r="B1859" t="str">
            <v>K</v>
          </cell>
          <cell r="C1859">
            <v>92</v>
          </cell>
          <cell r="D1859" t="str">
            <v>IRMM 61</v>
          </cell>
          <cell r="E1859" t="str">
            <v>AQUATIC MOSS</v>
          </cell>
          <cell r="F1859">
            <v>12453</v>
          </cell>
          <cell r="G1859">
            <v>12453</v>
          </cell>
          <cell r="H1859" t="str">
            <v>(12453)</v>
          </cell>
        </row>
        <row r="1860">
          <cell r="A1860" t="str">
            <v>92La</v>
          </cell>
          <cell r="B1860" t="str">
            <v>La</v>
          </cell>
          <cell r="C1860">
            <v>92</v>
          </cell>
          <cell r="D1860" t="str">
            <v>IRMM 61</v>
          </cell>
          <cell r="E1860" t="str">
            <v>AQUATIC MOSS</v>
          </cell>
          <cell r="F1860">
            <v>5</v>
          </cell>
          <cell r="G1860">
            <v>5</v>
          </cell>
          <cell r="H1860" t="str">
            <v>(5)</v>
          </cell>
        </row>
        <row r="1861">
          <cell r="A1861" t="str">
            <v>92Mg</v>
          </cell>
          <cell r="B1861" t="str">
            <v>Mg</v>
          </cell>
          <cell r="C1861">
            <v>92</v>
          </cell>
          <cell r="D1861" t="str">
            <v>IRMM 61</v>
          </cell>
          <cell r="E1861" t="str">
            <v>AQUATIC MOSS</v>
          </cell>
          <cell r="F1861">
            <v>3920</v>
          </cell>
          <cell r="G1861">
            <v>3920</v>
          </cell>
          <cell r="H1861" t="str">
            <v>(3920)</v>
          </cell>
        </row>
        <row r="1862">
          <cell r="A1862" t="str">
            <v>92Mn</v>
          </cell>
          <cell r="B1862" t="str">
            <v>Mn</v>
          </cell>
          <cell r="C1862">
            <v>92</v>
          </cell>
          <cell r="D1862" t="str">
            <v>IRMM 61</v>
          </cell>
          <cell r="E1862" t="str">
            <v>AQUATIC MOSS</v>
          </cell>
          <cell r="F1862">
            <v>3849</v>
          </cell>
          <cell r="G1862">
            <v>3693</v>
          </cell>
          <cell r="H1862" t="str">
            <v>3771</v>
          </cell>
          <cell r="I1862">
            <v>78</v>
          </cell>
        </row>
        <row r="1863">
          <cell r="A1863" t="str">
            <v>92Mo</v>
          </cell>
          <cell r="B1863" t="str">
            <v>Mo</v>
          </cell>
          <cell r="C1863">
            <v>92</v>
          </cell>
          <cell r="D1863" t="str">
            <v>IRMM 61</v>
          </cell>
          <cell r="E1863" t="str">
            <v>AQUATIC MOSS</v>
          </cell>
          <cell r="F1863">
            <v>11</v>
          </cell>
          <cell r="G1863">
            <v>11</v>
          </cell>
          <cell r="H1863" t="str">
            <v>(11)</v>
          </cell>
        </row>
        <row r="1864">
          <cell r="A1864" t="str">
            <v>92N</v>
          </cell>
          <cell r="B1864" t="str">
            <v>N</v>
          </cell>
          <cell r="C1864">
            <v>92</v>
          </cell>
          <cell r="D1864" t="str">
            <v>IRMM 61</v>
          </cell>
          <cell r="E1864" t="str">
            <v>AQUATIC MOSS</v>
          </cell>
          <cell r="F1864">
            <v>33500</v>
          </cell>
          <cell r="G1864">
            <v>33500</v>
          </cell>
          <cell r="H1864" t="str">
            <v>(33500)</v>
          </cell>
        </row>
        <row r="1865">
          <cell r="A1865" t="str">
            <v>92Na</v>
          </cell>
          <cell r="B1865" t="str">
            <v>Na</v>
          </cell>
          <cell r="C1865">
            <v>92</v>
          </cell>
          <cell r="D1865" t="str">
            <v>IRMM 61</v>
          </cell>
          <cell r="E1865" t="str">
            <v>AQUATIC MOSS</v>
          </cell>
          <cell r="F1865">
            <v>2970</v>
          </cell>
          <cell r="G1865">
            <v>2970</v>
          </cell>
          <cell r="H1865" t="str">
            <v>(2970)</v>
          </cell>
        </row>
        <row r="1866">
          <cell r="A1866" t="str">
            <v>92Ni</v>
          </cell>
          <cell r="B1866" t="str">
            <v>Ni</v>
          </cell>
          <cell r="C1866">
            <v>92</v>
          </cell>
          <cell r="D1866" t="str">
            <v>IRMM 61</v>
          </cell>
          <cell r="E1866" t="str">
            <v>AQUATIC MOSS</v>
          </cell>
          <cell r="F1866">
            <v>420</v>
          </cell>
          <cell r="G1866">
            <v>420</v>
          </cell>
          <cell r="H1866" t="str">
            <v>(420)</v>
          </cell>
        </row>
        <row r="1867">
          <cell r="A1867" t="str">
            <v>92P</v>
          </cell>
          <cell r="B1867" t="str">
            <v>P</v>
          </cell>
          <cell r="C1867">
            <v>92</v>
          </cell>
          <cell r="D1867" t="str">
            <v>IRMM 61</v>
          </cell>
          <cell r="E1867" t="str">
            <v>AQUATIC MOSS</v>
          </cell>
          <cell r="F1867">
            <v>9.208</v>
          </cell>
          <cell r="G1867">
            <v>9.208</v>
          </cell>
          <cell r="H1867" t="str">
            <v>(9.208)</v>
          </cell>
        </row>
        <row r="1868">
          <cell r="A1868" t="str">
            <v>92Pb</v>
          </cell>
          <cell r="B1868" t="str">
            <v>Pb</v>
          </cell>
          <cell r="C1868">
            <v>92</v>
          </cell>
          <cell r="D1868" t="str">
            <v>IRMM 61</v>
          </cell>
          <cell r="E1868" t="str">
            <v>AQUATIC MOSS</v>
          </cell>
          <cell r="F1868">
            <v>67.9</v>
          </cell>
          <cell r="G1868">
            <v>60.900000000000006</v>
          </cell>
          <cell r="H1868" t="str">
            <v>64.4</v>
          </cell>
          <cell r="I1868">
            <v>3.5</v>
          </cell>
        </row>
        <row r="1869">
          <cell r="A1869" t="str">
            <v>92Rb</v>
          </cell>
          <cell r="B1869" t="str">
            <v>Rb</v>
          </cell>
          <cell r="C1869">
            <v>92</v>
          </cell>
          <cell r="D1869" t="str">
            <v>IRMM 61</v>
          </cell>
          <cell r="E1869" t="str">
            <v>AQUATIC MOSS</v>
          </cell>
          <cell r="F1869">
            <v>32</v>
          </cell>
          <cell r="G1869">
            <v>32</v>
          </cell>
          <cell r="H1869" t="str">
            <v>(32)</v>
          </cell>
        </row>
        <row r="1870">
          <cell r="A1870" t="str">
            <v>92S</v>
          </cell>
          <cell r="B1870" t="str">
            <v>S</v>
          </cell>
          <cell r="C1870">
            <v>92</v>
          </cell>
          <cell r="D1870" t="str">
            <v>IRMM 61</v>
          </cell>
          <cell r="E1870" t="str">
            <v>AQUATIC MOSS</v>
          </cell>
          <cell r="F1870">
            <v>2300</v>
          </cell>
          <cell r="G1870">
            <v>2300</v>
          </cell>
          <cell r="H1870" t="str">
            <v>(2300)</v>
          </cell>
        </row>
        <row r="1871">
          <cell r="A1871" t="str">
            <v>92Sb</v>
          </cell>
          <cell r="B1871" t="str">
            <v>Sb</v>
          </cell>
          <cell r="C1871">
            <v>92</v>
          </cell>
          <cell r="D1871" t="str">
            <v>IRMM 61</v>
          </cell>
          <cell r="E1871" t="str">
            <v>AQUATIC MOSS</v>
          </cell>
          <cell r="F1871">
            <v>1</v>
          </cell>
          <cell r="G1871">
            <v>1</v>
          </cell>
          <cell r="H1871" t="str">
            <v>(1)</v>
          </cell>
        </row>
        <row r="1872">
          <cell r="A1872" t="str">
            <v>92Sc</v>
          </cell>
          <cell r="B1872" t="str">
            <v>Sc</v>
          </cell>
          <cell r="C1872">
            <v>92</v>
          </cell>
          <cell r="D1872" t="str">
            <v>IRMM 61</v>
          </cell>
          <cell r="E1872" t="str">
            <v>AQUATIC MOSS</v>
          </cell>
          <cell r="F1872">
            <v>1</v>
          </cell>
          <cell r="G1872">
            <v>1</v>
          </cell>
          <cell r="H1872" t="str">
            <v>(1)</v>
          </cell>
        </row>
        <row r="1873">
          <cell r="A1873" t="str">
            <v>92Se</v>
          </cell>
          <cell r="B1873" t="str">
            <v>Se</v>
          </cell>
          <cell r="C1873">
            <v>92</v>
          </cell>
          <cell r="D1873" t="str">
            <v>IRMM 61</v>
          </cell>
          <cell r="E1873" t="str">
            <v>AQUATIC MOSS</v>
          </cell>
          <cell r="F1873">
            <v>1</v>
          </cell>
          <cell r="G1873">
            <v>1</v>
          </cell>
          <cell r="H1873" t="str">
            <v>(1)</v>
          </cell>
        </row>
        <row r="1874">
          <cell r="A1874" t="str">
            <v>92Si</v>
          </cell>
          <cell r="B1874" t="str">
            <v>Si</v>
          </cell>
          <cell r="C1874">
            <v>92</v>
          </cell>
          <cell r="D1874" t="str">
            <v>IRMM 61</v>
          </cell>
          <cell r="E1874" t="str">
            <v>AQUATIC MOSS</v>
          </cell>
          <cell r="F1874">
            <v>75251</v>
          </cell>
          <cell r="G1874">
            <v>75251</v>
          </cell>
          <cell r="H1874" t="str">
            <v>(75251)</v>
          </cell>
        </row>
        <row r="1875">
          <cell r="A1875" t="str">
            <v>92Sn</v>
          </cell>
          <cell r="B1875" t="str">
            <v>Sn</v>
          </cell>
          <cell r="C1875">
            <v>92</v>
          </cell>
          <cell r="D1875" t="str">
            <v>IRMM 61</v>
          </cell>
          <cell r="E1875" t="str">
            <v>AQUATIC MOSS</v>
          </cell>
          <cell r="F1875">
            <v>13</v>
          </cell>
          <cell r="G1875">
            <v>13</v>
          </cell>
          <cell r="H1875" t="str">
            <v>(13)</v>
          </cell>
        </row>
        <row r="1876">
          <cell r="A1876" t="str">
            <v>92Ta</v>
          </cell>
          <cell r="B1876" t="str">
            <v>Ta</v>
          </cell>
          <cell r="C1876">
            <v>92</v>
          </cell>
          <cell r="D1876" t="str">
            <v>IRMM 61</v>
          </cell>
          <cell r="E1876" t="str">
            <v>AQUATIC MOSS</v>
          </cell>
          <cell r="F1876">
            <v>0.5</v>
          </cell>
          <cell r="G1876">
            <v>0.5</v>
          </cell>
          <cell r="H1876" t="str">
            <v>(0.5)</v>
          </cell>
        </row>
        <row r="1877">
          <cell r="A1877" t="str">
            <v>92Tb</v>
          </cell>
          <cell r="B1877" t="str">
            <v>Tb</v>
          </cell>
          <cell r="C1877">
            <v>92</v>
          </cell>
          <cell r="D1877" t="str">
            <v>IRMM 61</v>
          </cell>
          <cell r="E1877" t="str">
            <v>AQUATIC MOSS</v>
          </cell>
          <cell r="F1877">
            <v>0.2</v>
          </cell>
          <cell r="G1877">
            <v>0.2</v>
          </cell>
          <cell r="H1877" t="str">
            <v>(0.2)</v>
          </cell>
        </row>
        <row r="1878">
          <cell r="A1878" t="str">
            <v>92Ti</v>
          </cell>
          <cell r="B1878" t="str">
            <v>Ti</v>
          </cell>
          <cell r="C1878">
            <v>92</v>
          </cell>
          <cell r="D1878" t="str">
            <v>IRMM 61</v>
          </cell>
          <cell r="E1878" t="str">
            <v>AQUATIC MOSS</v>
          </cell>
          <cell r="F1878">
            <v>779</v>
          </cell>
          <cell r="G1878">
            <v>779</v>
          </cell>
          <cell r="H1878" t="str">
            <v>(779)</v>
          </cell>
        </row>
        <row r="1879">
          <cell r="A1879" t="str">
            <v>92Tl</v>
          </cell>
          <cell r="B1879" t="str">
            <v>Tl</v>
          </cell>
          <cell r="C1879">
            <v>92</v>
          </cell>
          <cell r="D1879" t="str">
            <v>IRMM 61</v>
          </cell>
          <cell r="E1879" t="str">
            <v>AQUATIC MOSS</v>
          </cell>
          <cell r="F1879">
            <v>0.13</v>
          </cell>
          <cell r="G1879">
            <v>0.13</v>
          </cell>
          <cell r="H1879" t="str">
            <v>(0.13)</v>
          </cell>
        </row>
        <row r="1880">
          <cell r="A1880" t="str">
            <v>92U</v>
          </cell>
          <cell r="B1880" t="str">
            <v>U</v>
          </cell>
          <cell r="C1880">
            <v>92</v>
          </cell>
          <cell r="D1880" t="str">
            <v>IRMM 61</v>
          </cell>
          <cell r="E1880" t="str">
            <v>AQUATIC MOSS</v>
          </cell>
          <cell r="F1880">
            <v>0.26</v>
          </cell>
          <cell r="G1880">
            <v>0.26</v>
          </cell>
          <cell r="H1880" t="str">
            <v>(0.26)</v>
          </cell>
        </row>
        <row r="1881">
          <cell r="A1881" t="str">
            <v>92V</v>
          </cell>
          <cell r="B1881" t="str">
            <v>V</v>
          </cell>
          <cell r="C1881">
            <v>92</v>
          </cell>
          <cell r="D1881" t="str">
            <v>IRMM 61</v>
          </cell>
          <cell r="E1881" t="str">
            <v>AQUATIC MOSS</v>
          </cell>
          <cell r="F1881">
            <v>6</v>
          </cell>
          <cell r="G1881">
            <v>6</v>
          </cell>
          <cell r="H1881" t="str">
            <v>(6)</v>
          </cell>
        </row>
        <row r="1882">
          <cell r="A1882" t="str">
            <v>92W</v>
          </cell>
          <cell r="B1882" t="str">
            <v>W</v>
          </cell>
          <cell r="C1882">
            <v>92</v>
          </cell>
          <cell r="D1882" t="str">
            <v>IRMM 61</v>
          </cell>
          <cell r="E1882" t="str">
            <v>AQUATIC MOSS</v>
          </cell>
          <cell r="F1882">
            <v>239</v>
          </cell>
          <cell r="G1882">
            <v>239</v>
          </cell>
          <cell r="H1882" t="str">
            <v>(239)</v>
          </cell>
        </row>
        <row r="1883">
          <cell r="A1883" t="str">
            <v>92Zn</v>
          </cell>
          <cell r="B1883" t="str">
            <v>Zn</v>
          </cell>
          <cell r="C1883">
            <v>92</v>
          </cell>
          <cell r="D1883" t="str">
            <v>IRMM 61</v>
          </cell>
          <cell r="E1883" t="str">
            <v>AQUATIC MOSS</v>
          </cell>
          <cell r="F1883">
            <v>579</v>
          </cell>
          <cell r="G1883">
            <v>553</v>
          </cell>
          <cell r="H1883" t="str">
            <v>566</v>
          </cell>
          <cell r="I1883">
            <v>13</v>
          </cell>
        </row>
        <row r="1884">
          <cell r="A1884" t="str">
            <v>93Ca</v>
          </cell>
          <cell r="B1884" t="str">
            <v>Ca</v>
          </cell>
          <cell r="C1884">
            <v>93</v>
          </cell>
          <cell r="D1884" t="str">
            <v>IRMM 184</v>
          </cell>
          <cell r="E1884" t="str">
            <v>BOVINE MUSCLE</v>
          </cell>
          <cell r="F1884">
            <v>150</v>
          </cell>
          <cell r="G1884">
            <v>150</v>
          </cell>
          <cell r="H1884" t="str">
            <v>(150)</v>
          </cell>
        </row>
        <row r="1885">
          <cell r="A1885" t="str">
            <v>93Cd</v>
          </cell>
          <cell r="B1885" t="str">
            <v>Cd</v>
          </cell>
          <cell r="C1885">
            <v>93</v>
          </cell>
          <cell r="D1885" t="str">
            <v>IRMM 184</v>
          </cell>
          <cell r="E1885" t="str">
            <v>BOVINE MUSCLE</v>
          </cell>
          <cell r="F1885">
            <v>0.015</v>
          </cell>
          <cell r="G1885">
            <v>0.011</v>
          </cell>
          <cell r="H1885" t="str">
            <v>0.013</v>
          </cell>
          <cell r="I1885">
            <v>0.002</v>
          </cell>
        </row>
        <row r="1886">
          <cell r="A1886" t="str">
            <v>93Cl</v>
          </cell>
          <cell r="B1886" t="str">
            <v>Cl</v>
          </cell>
          <cell r="C1886">
            <v>93</v>
          </cell>
          <cell r="D1886" t="str">
            <v>IRMM 184</v>
          </cell>
          <cell r="E1886" t="str">
            <v>BOVINE MUSCLE</v>
          </cell>
          <cell r="F1886">
            <v>2000</v>
          </cell>
          <cell r="G1886">
            <v>2000</v>
          </cell>
          <cell r="H1886" t="str">
            <v>(2000)</v>
          </cell>
        </row>
        <row r="1887">
          <cell r="A1887" t="str">
            <v>93Cr</v>
          </cell>
          <cell r="B1887" t="str">
            <v>Cr</v>
          </cell>
          <cell r="C1887">
            <v>93</v>
          </cell>
          <cell r="D1887" t="str">
            <v>IRMM 184</v>
          </cell>
          <cell r="E1887" t="str">
            <v>BOVINE MUSCLE</v>
          </cell>
          <cell r="F1887">
            <v>0.153</v>
          </cell>
          <cell r="G1887">
            <v>0.07600000000000001</v>
          </cell>
          <cell r="H1887" t="str">
            <v>(0.1145)</v>
          </cell>
          <cell r="I1887">
            <v>0.0385</v>
          </cell>
        </row>
        <row r="1888">
          <cell r="A1888" t="str">
            <v>93Cu</v>
          </cell>
          <cell r="B1888" t="str">
            <v>Cu</v>
          </cell>
          <cell r="C1888">
            <v>93</v>
          </cell>
          <cell r="D1888" t="str">
            <v>IRMM 184</v>
          </cell>
          <cell r="E1888" t="str">
            <v>BOVINE MUSCLE</v>
          </cell>
          <cell r="F1888">
            <v>2.42</v>
          </cell>
          <cell r="G1888">
            <v>2.3</v>
          </cell>
          <cell r="H1888" t="str">
            <v>2.36</v>
          </cell>
          <cell r="I1888">
            <v>0.06</v>
          </cell>
        </row>
        <row r="1889">
          <cell r="A1889" t="str">
            <v>93Fe</v>
          </cell>
          <cell r="B1889" t="str">
            <v>Fe</v>
          </cell>
          <cell r="C1889">
            <v>93</v>
          </cell>
          <cell r="D1889" t="str">
            <v>IRMM 184</v>
          </cell>
          <cell r="E1889" t="str">
            <v>BOVINE MUSCLE</v>
          </cell>
          <cell r="F1889">
            <v>81</v>
          </cell>
          <cell r="G1889">
            <v>77</v>
          </cell>
          <cell r="H1889" t="str">
            <v>79</v>
          </cell>
          <cell r="I1889">
            <v>2</v>
          </cell>
        </row>
        <row r="1890">
          <cell r="A1890" t="str">
            <v>93Hg</v>
          </cell>
          <cell r="B1890" t="str">
            <v>Hg</v>
          </cell>
          <cell r="C1890">
            <v>93</v>
          </cell>
          <cell r="D1890" t="str">
            <v>IRMM 184</v>
          </cell>
          <cell r="E1890" t="str">
            <v>BOVINE MUSCLE</v>
          </cell>
          <cell r="F1890">
            <v>0.0031999999999999997</v>
          </cell>
          <cell r="G1890">
            <v>0.002</v>
          </cell>
          <cell r="H1890" t="str">
            <v>0.0026</v>
          </cell>
          <cell r="I1890">
            <v>0.0006</v>
          </cell>
        </row>
        <row r="1891">
          <cell r="A1891" t="str">
            <v>93I</v>
          </cell>
          <cell r="B1891" t="str">
            <v>I</v>
          </cell>
          <cell r="C1891">
            <v>93</v>
          </cell>
          <cell r="D1891" t="str">
            <v>IRMM 184</v>
          </cell>
          <cell r="E1891" t="str">
            <v>BOVINE MUSCLE</v>
          </cell>
          <cell r="F1891">
            <v>0.04</v>
          </cell>
          <cell r="G1891">
            <v>0.04</v>
          </cell>
          <cell r="H1891" t="str">
            <v>(0.040)</v>
          </cell>
        </row>
        <row r="1892">
          <cell r="A1892" t="str">
            <v>93K</v>
          </cell>
          <cell r="B1892" t="str">
            <v>K</v>
          </cell>
          <cell r="C1892">
            <v>93</v>
          </cell>
          <cell r="D1892" t="str">
            <v>IRMM 184</v>
          </cell>
          <cell r="E1892" t="str">
            <v>BOVINE MUSCLE</v>
          </cell>
          <cell r="F1892">
            <v>16600</v>
          </cell>
          <cell r="G1892">
            <v>16600</v>
          </cell>
          <cell r="H1892" t="str">
            <v>(16600)</v>
          </cell>
        </row>
        <row r="1893">
          <cell r="A1893" t="str">
            <v>93Mg</v>
          </cell>
          <cell r="B1893" t="str">
            <v>Mg</v>
          </cell>
          <cell r="C1893">
            <v>93</v>
          </cell>
          <cell r="D1893" t="str">
            <v>IRMM 184</v>
          </cell>
          <cell r="E1893" t="str">
            <v>BOVINE MUSCLE</v>
          </cell>
          <cell r="F1893">
            <v>1020</v>
          </cell>
          <cell r="G1893">
            <v>1020</v>
          </cell>
          <cell r="H1893" t="str">
            <v>(1020)</v>
          </cell>
        </row>
        <row r="1894">
          <cell r="A1894" t="str">
            <v>93Mn</v>
          </cell>
          <cell r="B1894" t="str">
            <v>Mn</v>
          </cell>
          <cell r="C1894">
            <v>93</v>
          </cell>
          <cell r="D1894" t="str">
            <v>IRMM 184</v>
          </cell>
          <cell r="E1894" t="str">
            <v>BOVINE MUSCLE</v>
          </cell>
          <cell r="F1894">
            <v>0.36200000000000004</v>
          </cell>
          <cell r="G1894">
            <v>0.306</v>
          </cell>
          <cell r="H1894" t="str">
            <v>0.334</v>
          </cell>
          <cell r="I1894">
            <v>0.028</v>
          </cell>
        </row>
        <row r="1895">
          <cell r="A1895" t="str">
            <v>93Na</v>
          </cell>
          <cell r="B1895" t="str">
            <v>Na</v>
          </cell>
          <cell r="C1895">
            <v>93</v>
          </cell>
          <cell r="D1895" t="str">
            <v>IRMM 184</v>
          </cell>
          <cell r="E1895" t="str">
            <v>BOVINE MUSCLE</v>
          </cell>
          <cell r="F1895">
            <v>2000</v>
          </cell>
          <cell r="G1895">
            <v>2000</v>
          </cell>
          <cell r="H1895" t="str">
            <v>(2000)</v>
          </cell>
        </row>
        <row r="1896">
          <cell r="A1896" t="str">
            <v>93Ni</v>
          </cell>
          <cell r="B1896" t="str">
            <v>Ni</v>
          </cell>
          <cell r="C1896">
            <v>93</v>
          </cell>
          <cell r="D1896" t="str">
            <v>IRMM 184</v>
          </cell>
          <cell r="E1896" t="str">
            <v>BOVINE MUSCLE</v>
          </cell>
          <cell r="F1896">
            <v>0.27</v>
          </cell>
          <cell r="G1896">
            <v>0.27</v>
          </cell>
          <cell r="H1896" t="str">
            <v>(0.270)</v>
          </cell>
        </row>
        <row r="1897">
          <cell r="A1897" t="str">
            <v>93P</v>
          </cell>
          <cell r="B1897" t="str">
            <v>P</v>
          </cell>
          <cell r="C1897">
            <v>93</v>
          </cell>
          <cell r="D1897" t="str">
            <v>IRMM 184</v>
          </cell>
          <cell r="E1897" t="str">
            <v>BOVINE MUSCLE</v>
          </cell>
          <cell r="F1897">
            <v>8300</v>
          </cell>
          <cell r="G1897">
            <v>8300</v>
          </cell>
          <cell r="H1897" t="str">
            <v>(8300)</v>
          </cell>
        </row>
        <row r="1898">
          <cell r="A1898" t="str">
            <v>93Pb</v>
          </cell>
          <cell r="B1898" t="str">
            <v>Pb</v>
          </cell>
          <cell r="C1898">
            <v>93</v>
          </cell>
          <cell r="D1898" t="str">
            <v>IRMM 184</v>
          </cell>
          <cell r="E1898" t="str">
            <v>BOVINE MUSCLE</v>
          </cell>
          <cell r="F1898">
            <v>0.25</v>
          </cell>
          <cell r="G1898">
            <v>0.22799999999999998</v>
          </cell>
          <cell r="H1898" t="str">
            <v>0.239</v>
          </cell>
          <cell r="I1898">
            <v>0.011</v>
          </cell>
        </row>
        <row r="1899">
          <cell r="A1899" t="str">
            <v>93Se</v>
          </cell>
          <cell r="B1899" t="str">
            <v>Se</v>
          </cell>
          <cell r="C1899">
            <v>93</v>
          </cell>
          <cell r="D1899" t="str">
            <v>IRMM 184</v>
          </cell>
          <cell r="E1899" t="str">
            <v>BOVINE MUSCLE</v>
          </cell>
          <cell r="F1899">
            <v>0.195</v>
          </cell>
          <cell r="G1899">
            <v>0.17099999999999999</v>
          </cell>
          <cell r="H1899" t="str">
            <v>0.183</v>
          </cell>
          <cell r="I1899">
            <v>0.012</v>
          </cell>
        </row>
        <row r="1900">
          <cell r="A1900" t="str">
            <v>93Zn</v>
          </cell>
          <cell r="B1900" t="str">
            <v>Zn</v>
          </cell>
          <cell r="C1900">
            <v>93</v>
          </cell>
          <cell r="D1900" t="str">
            <v>IRMM 184</v>
          </cell>
          <cell r="E1900" t="str">
            <v>BOVINE MUSCLE</v>
          </cell>
          <cell r="F1900">
            <v>169</v>
          </cell>
          <cell r="G1900">
            <v>163</v>
          </cell>
          <cell r="H1900" t="str">
            <v>166</v>
          </cell>
          <cell r="I1900">
            <v>3</v>
          </cell>
        </row>
        <row r="1901">
          <cell r="A1901" t="str">
            <v>94As</v>
          </cell>
          <cell r="B1901" t="str">
            <v>As</v>
          </cell>
          <cell r="C1901">
            <v>94</v>
          </cell>
          <cell r="D1901" t="str">
            <v>IRMM 185R</v>
          </cell>
          <cell r="E1901" t="str">
            <v>BOVINE LIVER</v>
          </cell>
          <cell r="F1901">
            <v>0.0359</v>
          </cell>
          <cell r="G1901">
            <v>0.030100000000000002</v>
          </cell>
          <cell r="H1901" t="str">
            <v>0.0330</v>
          </cell>
          <cell r="I1901">
            <v>0.0029</v>
          </cell>
        </row>
        <row r="1902">
          <cell r="A1902" t="str">
            <v>94Cd</v>
          </cell>
          <cell r="B1902" t="str">
            <v>Cd</v>
          </cell>
          <cell r="C1902">
            <v>94</v>
          </cell>
          <cell r="D1902" t="str">
            <v>IRMM 185R</v>
          </cell>
          <cell r="E1902" t="str">
            <v>BOVINE LIVER</v>
          </cell>
          <cell r="F1902">
            <v>0.561</v>
          </cell>
          <cell r="G1902">
            <v>0.527</v>
          </cell>
          <cell r="H1902" t="str">
            <v>0.544</v>
          </cell>
          <cell r="I1902">
            <v>0.017</v>
          </cell>
        </row>
        <row r="1903">
          <cell r="A1903" t="str">
            <v>94Cr</v>
          </cell>
          <cell r="B1903" t="str">
            <v>Cr</v>
          </cell>
          <cell r="C1903">
            <v>94</v>
          </cell>
          <cell r="D1903" t="str">
            <v>IRMM 185R</v>
          </cell>
          <cell r="E1903" t="str">
            <v>BOVINE LIVER</v>
          </cell>
          <cell r="F1903">
            <v>0.088</v>
          </cell>
          <cell r="G1903">
            <v>0.026000000000000002</v>
          </cell>
          <cell r="H1903" t="str">
            <v>(0.057)</v>
          </cell>
          <cell r="I1903">
            <v>0.031</v>
          </cell>
        </row>
        <row r="1904">
          <cell r="A1904" t="str">
            <v>94Cu</v>
          </cell>
          <cell r="B1904" t="str">
            <v>Cu</v>
          </cell>
          <cell r="C1904">
            <v>94</v>
          </cell>
          <cell r="D1904" t="str">
            <v>IRMM 185R</v>
          </cell>
          <cell r="E1904" t="str">
            <v>BOVINE LIVER</v>
          </cell>
          <cell r="F1904">
            <v>282</v>
          </cell>
          <cell r="G1904">
            <v>272</v>
          </cell>
          <cell r="H1904" t="str">
            <v>277</v>
          </cell>
          <cell r="I1904">
            <v>5</v>
          </cell>
        </row>
        <row r="1905">
          <cell r="A1905" t="str">
            <v>94Hg</v>
          </cell>
          <cell r="B1905" t="str">
            <v>Hg</v>
          </cell>
          <cell r="C1905">
            <v>94</v>
          </cell>
          <cell r="D1905" t="str">
            <v>IRMM 185R</v>
          </cell>
          <cell r="E1905" t="str">
            <v>BOVINE LIVER</v>
          </cell>
          <cell r="F1905">
            <v>0.006999999999999999</v>
          </cell>
          <cell r="G1905">
            <v>0.004</v>
          </cell>
          <cell r="H1905" t="str">
            <v>(0.0055)</v>
          </cell>
          <cell r="I1905">
            <v>0.0015</v>
          </cell>
        </row>
        <row r="1906">
          <cell r="A1906" t="str">
            <v>94Pb</v>
          </cell>
          <cell r="B1906" t="str">
            <v>Pb</v>
          </cell>
          <cell r="C1906">
            <v>94</v>
          </cell>
          <cell r="D1906" t="str">
            <v>IRMM 185R</v>
          </cell>
          <cell r="E1906" t="str">
            <v>BOVINE LIVER</v>
          </cell>
          <cell r="F1906">
            <v>0.181</v>
          </cell>
          <cell r="G1906">
            <v>0.16299999999999998</v>
          </cell>
          <cell r="H1906" t="str">
            <v>0.172</v>
          </cell>
          <cell r="I1906">
            <v>0.009</v>
          </cell>
        </row>
        <row r="1907">
          <cell r="A1907" t="str">
            <v>94Se</v>
          </cell>
          <cell r="B1907" t="str">
            <v>Se</v>
          </cell>
          <cell r="C1907">
            <v>94</v>
          </cell>
          <cell r="D1907" t="str">
            <v>IRMM 185R</v>
          </cell>
          <cell r="E1907" t="str">
            <v>BOVINE LIVER</v>
          </cell>
          <cell r="F1907">
            <v>1.8199999999999998</v>
          </cell>
          <cell r="G1907">
            <v>1.54</v>
          </cell>
          <cell r="H1907" t="str">
            <v>1.68</v>
          </cell>
          <cell r="I1907">
            <v>0.14</v>
          </cell>
        </row>
        <row r="1908">
          <cell r="A1908" t="str">
            <v>94Zn</v>
          </cell>
          <cell r="B1908" t="str">
            <v>Zn</v>
          </cell>
          <cell r="C1908">
            <v>94</v>
          </cell>
          <cell r="D1908" t="str">
            <v>IRMM 185R</v>
          </cell>
          <cell r="E1908" t="str">
            <v>BOVINE LIVER</v>
          </cell>
          <cell r="F1908">
            <v>140.7</v>
          </cell>
          <cell r="G1908">
            <v>136.5</v>
          </cell>
          <cell r="H1908" t="str">
            <v>138.6</v>
          </cell>
          <cell r="I1908">
            <v>2.1</v>
          </cell>
        </row>
        <row r="1909">
          <cell r="A1909" t="str">
            <v>95As</v>
          </cell>
          <cell r="B1909" t="str">
            <v>As</v>
          </cell>
          <cell r="C1909">
            <v>95</v>
          </cell>
          <cell r="D1909" t="str">
            <v>IRMM 186</v>
          </cell>
          <cell r="E1909" t="str">
            <v>PIG KIDNEY</v>
          </cell>
          <cell r="F1909">
            <v>0.072</v>
          </cell>
          <cell r="G1909">
            <v>0.054</v>
          </cell>
          <cell r="H1909" t="str">
            <v>0.063</v>
          </cell>
          <cell r="I1909">
            <v>0.009</v>
          </cell>
        </row>
        <row r="1910">
          <cell r="A1910" t="str">
            <v>95Ca</v>
          </cell>
          <cell r="B1910" t="str">
            <v>Ca</v>
          </cell>
          <cell r="C1910">
            <v>95</v>
          </cell>
          <cell r="D1910" t="str">
            <v>IRMM 186</v>
          </cell>
          <cell r="E1910" t="str">
            <v>PIG KIDNEY</v>
          </cell>
          <cell r="F1910">
            <v>295</v>
          </cell>
          <cell r="G1910">
            <v>295</v>
          </cell>
          <cell r="H1910" t="str">
            <v>(295)</v>
          </cell>
        </row>
        <row r="1911">
          <cell r="A1911" t="str">
            <v>95Cd</v>
          </cell>
          <cell r="B1911" t="str">
            <v>Cd</v>
          </cell>
          <cell r="C1911">
            <v>95</v>
          </cell>
          <cell r="D1911" t="str">
            <v>IRMM 186</v>
          </cell>
          <cell r="E1911" t="str">
            <v>PIG KIDNEY</v>
          </cell>
          <cell r="F1911">
            <v>2.86</v>
          </cell>
          <cell r="G1911">
            <v>2.56</v>
          </cell>
          <cell r="H1911" t="str">
            <v>2.71</v>
          </cell>
          <cell r="I1911">
            <v>0.15</v>
          </cell>
        </row>
        <row r="1912">
          <cell r="A1912" t="str">
            <v>95Cl</v>
          </cell>
          <cell r="B1912" t="str">
            <v>Cl</v>
          </cell>
          <cell r="C1912">
            <v>95</v>
          </cell>
          <cell r="D1912" t="str">
            <v>IRMM 186</v>
          </cell>
          <cell r="E1912" t="str">
            <v>PIG KIDNEY</v>
          </cell>
          <cell r="F1912">
            <v>9400</v>
          </cell>
          <cell r="G1912">
            <v>9400</v>
          </cell>
          <cell r="H1912" t="str">
            <v>(9400)</v>
          </cell>
        </row>
        <row r="1913">
          <cell r="A1913" t="str">
            <v>95Cr</v>
          </cell>
          <cell r="B1913" t="str">
            <v>Cr</v>
          </cell>
          <cell r="C1913">
            <v>95</v>
          </cell>
          <cell r="D1913" t="str">
            <v>IRMM 186</v>
          </cell>
          <cell r="E1913" t="str">
            <v>PIG KIDNEY</v>
          </cell>
          <cell r="F1913">
            <v>0.14200000000000002</v>
          </cell>
          <cell r="G1913">
            <v>0.058</v>
          </cell>
          <cell r="H1913" t="str">
            <v>(0.100)</v>
          </cell>
          <cell r="I1913">
            <v>0.042</v>
          </cell>
        </row>
        <row r="1914">
          <cell r="A1914" t="str">
            <v>95Cu</v>
          </cell>
          <cell r="B1914" t="str">
            <v>Cu</v>
          </cell>
          <cell r="C1914">
            <v>95</v>
          </cell>
          <cell r="D1914" t="str">
            <v>IRMM 186</v>
          </cell>
          <cell r="E1914" t="str">
            <v>PIG KIDNEY</v>
          </cell>
          <cell r="F1914">
            <v>32.3</v>
          </cell>
          <cell r="G1914">
            <v>31.5</v>
          </cell>
          <cell r="H1914" t="str">
            <v>31.9</v>
          </cell>
          <cell r="I1914">
            <v>0.4</v>
          </cell>
        </row>
        <row r="1915">
          <cell r="A1915" t="str">
            <v>95Fe</v>
          </cell>
          <cell r="B1915" t="str">
            <v>Fe</v>
          </cell>
          <cell r="C1915">
            <v>95</v>
          </cell>
          <cell r="D1915" t="str">
            <v>IRMM 186</v>
          </cell>
          <cell r="E1915" t="str">
            <v>PIG KIDNEY</v>
          </cell>
          <cell r="F1915">
            <v>309</v>
          </cell>
          <cell r="G1915">
            <v>289</v>
          </cell>
          <cell r="H1915" t="str">
            <v>299</v>
          </cell>
          <cell r="I1915">
            <v>10</v>
          </cell>
        </row>
        <row r="1916">
          <cell r="A1916" t="str">
            <v>95Hg</v>
          </cell>
          <cell r="B1916" t="str">
            <v>Hg</v>
          </cell>
          <cell r="C1916">
            <v>95</v>
          </cell>
          <cell r="D1916" t="str">
            <v>IRMM 186</v>
          </cell>
          <cell r="E1916" t="str">
            <v>PIG KIDNEY</v>
          </cell>
          <cell r="F1916">
            <v>2.01</v>
          </cell>
          <cell r="G1916">
            <v>1.93</v>
          </cell>
          <cell r="H1916" t="str">
            <v>1.97</v>
          </cell>
          <cell r="I1916">
            <v>0.04</v>
          </cell>
        </row>
        <row r="1917">
          <cell r="A1917" t="str">
            <v>95I</v>
          </cell>
          <cell r="B1917" t="str">
            <v>I</v>
          </cell>
          <cell r="C1917">
            <v>95</v>
          </cell>
          <cell r="D1917" t="str">
            <v>IRMM 186</v>
          </cell>
          <cell r="E1917" t="str">
            <v>PIG KIDNEY</v>
          </cell>
          <cell r="F1917">
            <v>0.145</v>
          </cell>
          <cell r="G1917">
            <v>0.145</v>
          </cell>
          <cell r="H1917" t="str">
            <v>(0.145)</v>
          </cell>
        </row>
        <row r="1918">
          <cell r="A1918" t="str">
            <v>95K</v>
          </cell>
          <cell r="B1918" t="str">
            <v>K</v>
          </cell>
          <cell r="C1918">
            <v>95</v>
          </cell>
          <cell r="D1918" t="str">
            <v>IRMM 186</v>
          </cell>
          <cell r="E1918" t="str">
            <v>PIG KIDNEY</v>
          </cell>
          <cell r="F1918">
            <v>12600</v>
          </cell>
          <cell r="G1918">
            <v>12600</v>
          </cell>
          <cell r="H1918" t="str">
            <v>(12600)</v>
          </cell>
        </row>
        <row r="1919">
          <cell r="A1919" t="str">
            <v>95Mg</v>
          </cell>
          <cell r="B1919" t="str">
            <v>Mg</v>
          </cell>
          <cell r="C1919">
            <v>95</v>
          </cell>
          <cell r="D1919" t="str">
            <v>IRMM 186</v>
          </cell>
          <cell r="E1919" t="str">
            <v>PIG KIDNEY</v>
          </cell>
          <cell r="F1919">
            <v>829</v>
          </cell>
          <cell r="G1919">
            <v>829</v>
          </cell>
          <cell r="H1919" t="str">
            <v>(829)</v>
          </cell>
        </row>
        <row r="1920">
          <cell r="A1920" t="str">
            <v>95Mn</v>
          </cell>
          <cell r="B1920" t="str">
            <v>Mn</v>
          </cell>
          <cell r="C1920">
            <v>95</v>
          </cell>
          <cell r="D1920" t="str">
            <v>IRMM 186</v>
          </cell>
          <cell r="E1920" t="str">
            <v>PIG KIDNEY</v>
          </cell>
          <cell r="F1920">
            <v>8.8</v>
          </cell>
          <cell r="G1920">
            <v>8.2</v>
          </cell>
          <cell r="H1920" t="str">
            <v>8.5</v>
          </cell>
          <cell r="I1920">
            <v>0.3</v>
          </cell>
        </row>
        <row r="1921">
          <cell r="A1921" t="str">
            <v>95Na</v>
          </cell>
          <cell r="B1921" t="str">
            <v>Na</v>
          </cell>
          <cell r="C1921">
            <v>95</v>
          </cell>
          <cell r="D1921" t="str">
            <v>IRMM 186</v>
          </cell>
          <cell r="E1921" t="str">
            <v>PIG KIDNEY</v>
          </cell>
          <cell r="F1921">
            <v>7100</v>
          </cell>
          <cell r="G1921">
            <v>7100</v>
          </cell>
          <cell r="H1921" t="str">
            <v>(7100)</v>
          </cell>
        </row>
        <row r="1922">
          <cell r="A1922" t="str">
            <v>95Ni</v>
          </cell>
          <cell r="B1922" t="str">
            <v>Ni</v>
          </cell>
          <cell r="C1922">
            <v>95</v>
          </cell>
          <cell r="D1922" t="str">
            <v>IRMM 186</v>
          </cell>
          <cell r="E1922" t="str">
            <v>PIG KIDNEY</v>
          </cell>
          <cell r="F1922">
            <v>0.42</v>
          </cell>
          <cell r="G1922">
            <v>0.42</v>
          </cell>
          <cell r="H1922" t="str">
            <v>(0.420)</v>
          </cell>
        </row>
        <row r="1923">
          <cell r="A1923" t="str">
            <v>95P</v>
          </cell>
          <cell r="B1923" t="str">
            <v>P</v>
          </cell>
          <cell r="C1923">
            <v>95</v>
          </cell>
          <cell r="D1923" t="str">
            <v>IRMM 186</v>
          </cell>
          <cell r="E1923" t="str">
            <v>PIG KIDNEY</v>
          </cell>
          <cell r="F1923">
            <v>12200</v>
          </cell>
          <cell r="G1923">
            <v>12200</v>
          </cell>
          <cell r="H1923" t="str">
            <v>(12200)</v>
          </cell>
        </row>
        <row r="1924">
          <cell r="A1924" t="str">
            <v>95Pb</v>
          </cell>
          <cell r="B1924" t="str">
            <v>Pb</v>
          </cell>
          <cell r="C1924">
            <v>95</v>
          </cell>
          <cell r="D1924" t="str">
            <v>IRMM 186</v>
          </cell>
          <cell r="E1924" t="str">
            <v>PIG KIDNEY</v>
          </cell>
          <cell r="F1924">
            <v>0.317</v>
          </cell>
          <cell r="G1924">
            <v>0.295</v>
          </cell>
          <cell r="H1924" t="str">
            <v>0.306</v>
          </cell>
          <cell r="I1924">
            <v>0.011</v>
          </cell>
        </row>
        <row r="1925">
          <cell r="A1925" t="str">
            <v>95Se</v>
          </cell>
          <cell r="B1925" t="str">
            <v>Se</v>
          </cell>
          <cell r="C1925">
            <v>95</v>
          </cell>
          <cell r="D1925" t="str">
            <v>IRMM 186</v>
          </cell>
          <cell r="E1925" t="str">
            <v>PIG KIDNEY</v>
          </cell>
          <cell r="F1925">
            <v>10.8</v>
          </cell>
          <cell r="G1925">
            <v>9.8</v>
          </cell>
          <cell r="H1925" t="str">
            <v>10.3</v>
          </cell>
          <cell r="I1925">
            <v>0.5</v>
          </cell>
        </row>
        <row r="1926">
          <cell r="A1926" t="str">
            <v>95Zn</v>
          </cell>
          <cell r="B1926" t="str">
            <v>Zn</v>
          </cell>
          <cell r="C1926">
            <v>95</v>
          </cell>
          <cell r="D1926" t="str">
            <v>IRMM 186</v>
          </cell>
          <cell r="E1926" t="str">
            <v>PIG KIDNEY</v>
          </cell>
          <cell r="F1926">
            <v>131</v>
          </cell>
          <cell r="G1926">
            <v>125</v>
          </cell>
          <cell r="H1926" t="str">
            <v>128</v>
          </cell>
          <cell r="I1926">
            <v>3</v>
          </cell>
        </row>
        <row r="1927">
          <cell r="A1927" t="str">
            <v>96As</v>
          </cell>
          <cell r="B1927" t="str">
            <v>As</v>
          </cell>
          <cell r="C1927">
            <v>96</v>
          </cell>
          <cell r="D1927" t="str">
            <v>IRMM 278R</v>
          </cell>
          <cell r="E1927" t="str">
            <v>MUSSEL TISSUE</v>
          </cell>
          <cell r="F1927">
            <v>6.2</v>
          </cell>
          <cell r="G1927">
            <v>5.94</v>
          </cell>
          <cell r="H1927" t="str">
            <v>6.07</v>
          </cell>
          <cell r="I1927">
            <v>0.13</v>
          </cell>
        </row>
        <row r="1928">
          <cell r="A1928" t="str">
            <v>96Cd</v>
          </cell>
          <cell r="B1928" t="str">
            <v>Cd</v>
          </cell>
          <cell r="C1928">
            <v>96</v>
          </cell>
          <cell r="D1928" t="str">
            <v>IRMM 278R</v>
          </cell>
          <cell r="E1928" t="str">
            <v>MUSSEL TISSUE</v>
          </cell>
          <cell r="F1928">
            <v>0.355</v>
          </cell>
          <cell r="G1928">
            <v>0.34099999999999997</v>
          </cell>
          <cell r="H1928" t="str">
            <v>0.348</v>
          </cell>
          <cell r="I1928">
            <v>0.007</v>
          </cell>
        </row>
        <row r="1929">
          <cell r="A1929" t="str">
            <v>96Cr</v>
          </cell>
          <cell r="B1929" t="str">
            <v>Cr</v>
          </cell>
          <cell r="C1929">
            <v>96</v>
          </cell>
          <cell r="D1929" t="str">
            <v>IRMM 278R</v>
          </cell>
          <cell r="E1929" t="str">
            <v>MUSSEL TISSUE</v>
          </cell>
          <cell r="F1929">
            <v>0.8400000000000001</v>
          </cell>
          <cell r="G1929">
            <v>0.72</v>
          </cell>
          <cell r="H1929" t="str">
            <v>0.78</v>
          </cell>
          <cell r="I1929">
            <v>0.06</v>
          </cell>
        </row>
        <row r="1930">
          <cell r="A1930" t="str">
            <v>96Cu</v>
          </cell>
          <cell r="B1930" t="str">
            <v>Cu</v>
          </cell>
          <cell r="C1930">
            <v>96</v>
          </cell>
          <cell r="D1930" t="str">
            <v>IRMM 278R</v>
          </cell>
          <cell r="E1930" t="str">
            <v>MUSSEL TISSUE</v>
          </cell>
          <cell r="F1930">
            <v>9.58</v>
          </cell>
          <cell r="G1930">
            <v>9.319999999999999</v>
          </cell>
          <cell r="H1930" t="str">
            <v>9.45</v>
          </cell>
          <cell r="I1930">
            <v>0.13</v>
          </cell>
        </row>
        <row r="1931">
          <cell r="A1931" t="str">
            <v>96Hg</v>
          </cell>
          <cell r="B1931" t="str">
            <v>Hg</v>
          </cell>
          <cell r="C1931">
            <v>96</v>
          </cell>
          <cell r="D1931" t="str">
            <v>IRMM 278R</v>
          </cell>
          <cell r="E1931" t="str">
            <v>MUSSEL TISSUE</v>
          </cell>
          <cell r="F1931">
            <v>0.20500000000000002</v>
          </cell>
          <cell r="G1931">
            <v>0.187</v>
          </cell>
          <cell r="H1931" t="str">
            <v>0.196</v>
          </cell>
          <cell r="I1931">
            <v>0.009</v>
          </cell>
        </row>
        <row r="1932">
          <cell r="A1932" t="str">
            <v>96Mn</v>
          </cell>
          <cell r="B1932" t="str">
            <v>Mn</v>
          </cell>
          <cell r="C1932">
            <v>96</v>
          </cell>
          <cell r="D1932" t="str">
            <v>IRMM 278R</v>
          </cell>
          <cell r="E1932" t="str">
            <v>MUSSEL TISSUE</v>
          </cell>
          <cell r="F1932">
            <v>7.920000000000001</v>
          </cell>
          <cell r="G1932">
            <v>7.46</v>
          </cell>
          <cell r="H1932" t="str">
            <v>7.69</v>
          </cell>
          <cell r="I1932">
            <v>0.23</v>
          </cell>
        </row>
        <row r="1933">
          <cell r="A1933" t="str">
            <v>96Pb</v>
          </cell>
          <cell r="B1933" t="str">
            <v>Pb</v>
          </cell>
          <cell r="C1933">
            <v>96</v>
          </cell>
          <cell r="D1933" t="str">
            <v>IRMM 278R</v>
          </cell>
          <cell r="E1933" t="str">
            <v>MUSSEL TISSUE</v>
          </cell>
          <cell r="F1933">
            <v>2.04</v>
          </cell>
          <cell r="G1933">
            <v>1.96</v>
          </cell>
          <cell r="H1933" t="str">
            <v>2.00</v>
          </cell>
          <cell r="I1933">
            <v>0.04</v>
          </cell>
        </row>
        <row r="1934">
          <cell r="A1934" t="str">
            <v>96Se</v>
          </cell>
          <cell r="B1934" t="str">
            <v>Se</v>
          </cell>
          <cell r="C1934">
            <v>96</v>
          </cell>
          <cell r="D1934" t="str">
            <v>IRMM 278R</v>
          </cell>
          <cell r="E1934" t="str">
            <v>MUSSEL TISSUE</v>
          </cell>
          <cell r="F1934">
            <v>1.9400000000000002</v>
          </cell>
          <cell r="G1934">
            <v>1.74</v>
          </cell>
          <cell r="H1934" t="str">
            <v>1.84</v>
          </cell>
          <cell r="I1934">
            <v>0.1</v>
          </cell>
        </row>
        <row r="1935">
          <cell r="A1935" t="str">
            <v>96Zn</v>
          </cell>
          <cell r="B1935" t="str">
            <v>Zn</v>
          </cell>
          <cell r="C1935">
            <v>96</v>
          </cell>
          <cell r="D1935" t="str">
            <v>IRMM 278R</v>
          </cell>
          <cell r="E1935" t="str">
            <v>MUSSEL TISSUE</v>
          </cell>
          <cell r="F1935">
            <v>84.8</v>
          </cell>
          <cell r="G1935">
            <v>81.39999999999999</v>
          </cell>
          <cell r="H1935" t="str">
            <v>83.1</v>
          </cell>
          <cell r="I1935">
            <v>1.7</v>
          </cell>
        </row>
        <row r="1936">
          <cell r="A1936" t="str">
            <v>97Al</v>
          </cell>
          <cell r="B1936" t="str">
            <v>Al</v>
          </cell>
          <cell r="C1936">
            <v>97</v>
          </cell>
          <cell r="D1936" t="str">
            <v>IRMM 414</v>
          </cell>
          <cell r="E1936" t="str">
            <v>PLANKTON</v>
          </cell>
          <cell r="F1936">
            <v>1830</v>
          </cell>
          <cell r="G1936">
            <v>1770</v>
          </cell>
          <cell r="H1936" t="str">
            <v>(1800)</v>
          </cell>
          <cell r="I1936">
            <v>30</v>
          </cell>
        </row>
        <row r="1937">
          <cell r="A1937" t="str">
            <v>97As</v>
          </cell>
          <cell r="B1937" t="str">
            <v>As</v>
          </cell>
          <cell r="C1937">
            <v>97</v>
          </cell>
          <cell r="D1937" t="str">
            <v>IRMM 414</v>
          </cell>
          <cell r="E1937" t="str">
            <v>PLANKTON</v>
          </cell>
          <cell r="F1937">
            <v>7.1000000000000005</v>
          </cell>
          <cell r="G1937">
            <v>6.54</v>
          </cell>
          <cell r="H1937" t="str">
            <v>6.82</v>
          </cell>
          <cell r="I1937">
            <v>0.28</v>
          </cell>
        </row>
        <row r="1938">
          <cell r="A1938" t="str">
            <v>97Ba</v>
          </cell>
          <cell r="B1938" t="str">
            <v>Ba</v>
          </cell>
          <cell r="C1938">
            <v>97</v>
          </cell>
          <cell r="D1938" t="str">
            <v>IRMM 414</v>
          </cell>
          <cell r="E1938" t="str">
            <v>PLANKTON</v>
          </cell>
          <cell r="F1938">
            <v>33</v>
          </cell>
          <cell r="G1938">
            <v>29</v>
          </cell>
          <cell r="H1938" t="str">
            <v>(31)</v>
          </cell>
          <cell r="I1938">
            <v>2</v>
          </cell>
        </row>
        <row r="1939">
          <cell r="A1939" t="str">
            <v>97Br</v>
          </cell>
          <cell r="B1939" t="str">
            <v>Br</v>
          </cell>
          <cell r="C1939">
            <v>97</v>
          </cell>
          <cell r="D1939" t="str">
            <v>IRMM 414</v>
          </cell>
          <cell r="E1939" t="str">
            <v>PLANKTON</v>
          </cell>
          <cell r="F1939">
            <v>56</v>
          </cell>
          <cell r="G1939">
            <v>54</v>
          </cell>
          <cell r="H1939" t="str">
            <v>(55)</v>
          </cell>
          <cell r="I1939">
            <v>1</v>
          </cell>
        </row>
        <row r="1940">
          <cell r="A1940" t="str">
            <v>97C</v>
          </cell>
          <cell r="B1940" t="str">
            <v>C</v>
          </cell>
          <cell r="C1940">
            <v>97</v>
          </cell>
          <cell r="D1940" t="str">
            <v>IRMM 414</v>
          </cell>
          <cell r="E1940" t="str">
            <v>PLANKTON</v>
          </cell>
          <cell r="F1940">
            <v>90000</v>
          </cell>
          <cell r="G1940">
            <v>90000</v>
          </cell>
          <cell r="H1940" t="str">
            <v>(90000)</v>
          </cell>
        </row>
        <row r="1941">
          <cell r="A1941" t="str">
            <v>97Ca</v>
          </cell>
          <cell r="B1941" t="str">
            <v>Ca</v>
          </cell>
          <cell r="C1941">
            <v>97</v>
          </cell>
          <cell r="D1941" t="str">
            <v>IRMM 414</v>
          </cell>
          <cell r="E1941" t="str">
            <v>PLANKTON</v>
          </cell>
          <cell r="F1941">
            <v>65000</v>
          </cell>
          <cell r="G1941">
            <v>65000</v>
          </cell>
          <cell r="H1941" t="str">
            <v>(65000)</v>
          </cell>
        </row>
        <row r="1942">
          <cell r="A1942" t="str">
            <v>97Cd</v>
          </cell>
          <cell r="B1942" t="str">
            <v>Cd</v>
          </cell>
          <cell r="C1942">
            <v>97</v>
          </cell>
          <cell r="D1942" t="str">
            <v>IRMM 414</v>
          </cell>
          <cell r="E1942" t="str">
            <v>PLANKTON</v>
          </cell>
          <cell r="F1942">
            <v>0.397</v>
          </cell>
          <cell r="G1942">
            <v>0.369</v>
          </cell>
          <cell r="H1942" t="str">
            <v>0.383</v>
          </cell>
          <cell r="I1942">
            <v>0.014</v>
          </cell>
        </row>
        <row r="1943">
          <cell r="A1943" t="str">
            <v>97Co</v>
          </cell>
          <cell r="B1943" t="str">
            <v>Co</v>
          </cell>
          <cell r="C1943">
            <v>97</v>
          </cell>
          <cell r="D1943" t="str">
            <v>IRMM 414</v>
          </cell>
          <cell r="E1943" t="str">
            <v>PLANKTON</v>
          </cell>
          <cell r="F1943">
            <v>1.43</v>
          </cell>
          <cell r="G1943">
            <v>1.43</v>
          </cell>
          <cell r="H1943" t="str">
            <v>(1.43)</v>
          </cell>
        </row>
        <row r="1944">
          <cell r="A1944" t="str">
            <v>97Cr</v>
          </cell>
          <cell r="B1944" t="str">
            <v>Cr</v>
          </cell>
          <cell r="C1944">
            <v>97</v>
          </cell>
          <cell r="D1944" t="str">
            <v>IRMM 414</v>
          </cell>
          <cell r="E1944" t="str">
            <v>PLANKTON</v>
          </cell>
          <cell r="F1944">
            <v>25</v>
          </cell>
          <cell r="G1944">
            <v>22.6</v>
          </cell>
          <cell r="H1944" t="str">
            <v>23.8</v>
          </cell>
          <cell r="I1944">
            <v>1.2</v>
          </cell>
        </row>
        <row r="1945">
          <cell r="A1945" t="str">
            <v>97Cs</v>
          </cell>
          <cell r="B1945" t="str">
            <v>Cs</v>
          </cell>
          <cell r="C1945">
            <v>97</v>
          </cell>
          <cell r="D1945" t="str">
            <v>IRMM 414</v>
          </cell>
          <cell r="E1945" t="str">
            <v>PLANKTON</v>
          </cell>
          <cell r="F1945">
            <v>0.41</v>
          </cell>
          <cell r="G1945">
            <v>0.41</v>
          </cell>
          <cell r="H1945" t="str">
            <v>(0.41)</v>
          </cell>
        </row>
        <row r="1946">
          <cell r="A1946" t="str">
            <v>97Cu</v>
          </cell>
          <cell r="B1946" t="str">
            <v>Cu</v>
          </cell>
          <cell r="C1946">
            <v>97</v>
          </cell>
          <cell r="D1946" t="str">
            <v>IRMM 414</v>
          </cell>
          <cell r="E1946" t="str">
            <v>PLANKTON</v>
          </cell>
          <cell r="F1946">
            <v>30.8</v>
          </cell>
          <cell r="G1946">
            <v>28.2</v>
          </cell>
          <cell r="H1946" t="str">
            <v>29.5</v>
          </cell>
          <cell r="I1946">
            <v>1.3</v>
          </cell>
        </row>
        <row r="1947">
          <cell r="A1947" t="str">
            <v>97Fe</v>
          </cell>
          <cell r="B1947" t="str">
            <v>Fe</v>
          </cell>
          <cell r="C1947">
            <v>97</v>
          </cell>
          <cell r="D1947" t="str">
            <v>IRMM 414</v>
          </cell>
          <cell r="E1947" t="str">
            <v>PLANKTON</v>
          </cell>
          <cell r="F1947">
            <v>1.85</v>
          </cell>
          <cell r="G1947">
            <v>1.85</v>
          </cell>
          <cell r="H1947" t="str">
            <v>(1.85)</v>
          </cell>
        </row>
        <row r="1948">
          <cell r="A1948" t="str">
            <v>97Hg</v>
          </cell>
          <cell r="B1948" t="str">
            <v>Hg</v>
          </cell>
          <cell r="C1948">
            <v>97</v>
          </cell>
          <cell r="D1948" t="str">
            <v>IRMM 414</v>
          </cell>
          <cell r="E1948" t="str">
            <v>PLANKTON</v>
          </cell>
          <cell r="F1948">
            <v>0.29400000000000004</v>
          </cell>
          <cell r="G1948">
            <v>0.258</v>
          </cell>
          <cell r="H1948" t="str">
            <v>0.276</v>
          </cell>
          <cell r="I1948">
            <v>0.018</v>
          </cell>
        </row>
        <row r="1949">
          <cell r="A1949" t="str">
            <v>97K</v>
          </cell>
          <cell r="B1949" t="str">
            <v>K</v>
          </cell>
          <cell r="C1949">
            <v>97</v>
          </cell>
          <cell r="D1949" t="str">
            <v>IRMM 414</v>
          </cell>
          <cell r="E1949" t="str">
            <v>PLANKTON</v>
          </cell>
          <cell r="F1949">
            <v>7.55</v>
          </cell>
          <cell r="G1949">
            <v>7.55</v>
          </cell>
          <cell r="H1949" t="str">
            <v>(7.55)</v>
          </cell>
        </row>
        <row r="1950">
          <cell r="A1950" t="str">
            <v>97La</v>
          </cell>
          <cell r="B1950" t="str">
            <v>La</v>
          </cell>
          <cell r="C1950">
            <v>97</v>
          </cell>
          <cell r="D1950" t="str">
            <v>IRMM 414</v>
          </cell>
          <cell r="E1950" t="str">
            <v>PLANKTON</v>
          </cell>
          <cell r="F1950">
            <v>1.3</v>
          </cell>
          <cell r="G1950">
            <v>1.3</v>
          </cell>
          <cell r="H1950" t="str">
            <v>(1.3)</v>
          </cell>
        </row>
        <row r="1951">
          <cell r="A1951" t="str">
            <v>97Mg</v>
          </cell>
          <cell r="B1951" t="str">
            <v>Mg</v>
          </cell>
          <cell r="C1951">
            <v>97</v>
          </cell>
          <cell r="D1951" t="str">
            <v>IRMM 414</v>
          </cell>
          <cell r="E1951" t="str">
            <v>PLANKTON</v>
          </cell>
          <cell r="F1951">
            <v>2400</v>
          </cell>
          <cell r="G1951">
            <v>2400</v>
          </cell>
          <cell r="H1951" t="str">
            <v>(2400)</v>
          </cell>
        </row>
        <row r="1952">
          <cell r="A1952" t="str">
            <v>97Mn</v>
          </cell>
          <cell r="B1952" t="str">
            <v>Mn</v>
          </cell>
          <cell r="C1952">
            <v>97</v>
          </cell>
          <cell r="D1952" t="str">
            <v>IRMM 414</v>
          </cell>
          <cell r="E1952" t="str">
            <v>PLANKTON</v>
          </cell>
          <cell r="F1952">
            <v>311</v>
          </cell>
          <cell r="G1952">
            <v>287</v>
          </cell>
          <cell r="H1952" t="str">
            <v>299</v>
          </cell>
          <cell r="I1952">
            <v>12</v>
          </cell>
        </row>
        <row r="1953">
          <cell r="A1953" t="str">
            <v>97Mo</v>
          </cell>
          <cell r="B1953" t="str">
            <v>Mo</v>
          </cell>
          <cell r="C1953">
            <v>97</v>
          </cell>
          <cell r="D1953" t="str">
            <v>IRMM 414</v>
          </cell>
          <cell r="E1953" t="str">
            <v>PLANKTON</v>
          </cell>
          <cell r="F1953">
            <v>1.35</v>
          </cell>
          <cell r="G1953">
            <v>1.35</v>
          </cell>
          <cell r="H1953" t="str">
            <v>(1.35)</v>
          </cell>
        </row>
        <row r="1954">
          <cell r="A1954" t="str">
            <v>97N</v>
          </cell>
          <cell r="B1954" t="str">
            <v>N</v>
          </cell>
          <cell r="C1954">
            <v>97</v>
          </cell>
          <cell r="D1954" t="str">
            <v>IRMM 414</v>
          </cell>
          <cell r="E1954" t="str">
            <v>PLANKTON</v>
          </cell>
          <cell r="F1954">
            <v>409000</v>
          </cell>
          <cell r="G1954">
            <v>409000</v>
          </cell>
          <cell r="H1954" t="str">
            <v>(409000)</v>
          </cell>
        </row>
        <row r="1955">
          <cell r="A1955" t="str">
            <v>97Na</v>
          </cell>
          <cell r="B1955" t="str">
            <v>Na</v>
          </cell>
          <cell r="C1955">
            <v>97</v>
          </cell>
          <cell r="D1955" t="str">
            <v>IRMM 414</v>
          </cell>
          <cell r="E1955" t="str">
            <v>PLANKTON</v>
          </cell>
          <cell r="F1955">
            <v>8300</v>
          </cell>
          <cell r="G1955">
            <v>8300</v>
          </cell>
          <cell r="H1955" t="str">
            <v>(8300)</v>
          </cell>
        </row>
        <row r="1956">
          <cell r="A1956" t="str">
            <v>97Ni</v>
          </cell>
          <cell r="B1956" t="str">
            <v>Ni</v>
          </cell>
          <cell r="C1956">
            <v>97</v>
          </cell>
          <cell r="D1956" t="str">
            <v>IRMM 414</v>
          </cell>
          <cell r="E1956" t="str">
            <v>PLANKTON</v>
          </cell>
          <cell r="F1956">
            <v>19.6</v>
          </cell>
          <cell r="G1956">
            <v>18</v>
          </cell>
          <cell r="H1956" t="str">
            <v>18.8</v>
          </cell>
          <cell r="I1956">
            <v>0.8</v>
          </cell>
        </row>
        <row r="1957">
          <cell r="A1957" t="str">
            <v>97P</v>
          </cell>
          <cell r="B1957" t="str">
            <v>P</v>
          </cell>
          <cell r="C1957">
            <v>97</v>
          </cell>
          <cell r="D1957" t="str">
            <v>IRMM 414</v>
          </cell>
          <cell r="E1957" t="str">
            <v>PLANKTON</v>
          </cell>
          <cell r="F1957">
            <v>12300</v>
          </cell>
          <cell r="G1957">
            <v>12300</v>
          </cell>
          <cell r="H1957" t="str">
            <v>(12300)</v>
          </cell>
        </row>
        <row r="1958">
          <cell r="A1958" t="str">
            <v>97Pb</v>
          </cell>
          <cell r="B1958" t="str">
            <v>Pb</v>
          </cell>
          <cell r="C1958">
            <v>97</v>
          </cell>
          <cell r="D1958" t="str">
            <v>IRMM 414</v>
          </cell>
          <cell r="E1958" t="str">
            <v>PLANKTON</v>
          </cell>
          <cell r="F1958">
            <v>4.16</v>
          </cell>
          <cell r="G1958">
            <v>3.7800000000000002</v>
          </cell>
          <cell r="H1958" t="str">
            <v>3.97</v>
          </cell>
          <cell r="I1958">
            <v>0.19</v>
          </cell>
        </row>
        <row r="1959">
          <cell r="A1959" t="str">
            <v>97Rb</v>
          </cell>
          <cell r="B1959" t="str">
            <v>Rb</v>
          </cell>
          <cell r="C1959">
            <v>97</v>
          </cell>
          <cell r="D1959" t="str">
            <v>IRMM 414</v>
          </cell>
          <cell r="E1959" t="str">
            <v>PLANKTON</v>
          </cell>
          <cell r="F1959">
            <v>11.6</v>
          </cell>
          <cell r="G1959">
            <v>11.6</v>
          </cell>
          <cell r="H1959" t="str">
            <v>(11.6)</v>
          </cell>
        </row>
        <row r="1960">
          <cell r="A1960" t="str">
            <v>97S</v>
          </cell>
          <cell r="B1960" t="str">
            <v>S</v>
          </cell>
          <cell r="C1960">
            <v>97</v>
          </cell>
          <cell r="D1960" t="str">
            <v>IRMM 414</v>
          </cell>
          <cell r="E1960" t="str">
            <v>PLANKTON</v>
          </cell>
          <cell r="F1960">
            <v>6800</v>
          </cell>
          <cell r="G1960">
            <v>6800</v>
          </cell>
          <cell r="H1960" t="str">
            <v>(6800)</v>
          </cell>
        </row>
        <row r="1961">
          <cell r="A1961" t="str">
            <v>97Sb</v>
          </cell>
          <cell r="B1961" t="str">
            <v>Sb</v>
          </cell>
          <cell r="C1961">
            <v>97</v>
          </cell>
          <cell r="D1961" t="str">
            <v>IRMM 414</v>
          </cell>
          <cell r="E1961" t="str">
            <v>PLANKTON</v>
          </cell>
          <cell r="F1961">
            <v>0.086</v>
          </cell>
          <cell r="G1961">
            <v>0.086</v>
          </cell>
          <cell r="H1961" t="str">
            <v>(0.086)</v>
          </cell>
        </row>
        <row r="1962">
          <cell r="A1962" t="str">
            <v>97Sc</v>
          </cell>
          <cell r="B1962" t="str">
            <v>Sc</v>
          </cell>
          <cell r="C1962">
            <v>97</v>
          </cell>
          <cell r="D1962" t="str">
            <v>IRMM 414</v>
          </cell>
          <cell r="E1962" t="str">
            <v>PLANKTON</v>
          </cell>
          <cell r="F1962">
            <v>0.54</v>
          </cell>
          <cell r="G1962">
            <v>0.54</v>
          </cell>
          <cell r="H1962" t="str">
            <v>(0.54)</v>
          </cell>
        </row>
        <row r="1963">
          <cell r="A1963" t="str">
            <v>97Se</v>
          </cell>
          <cell r="B1963" t="str">
            <v>Se</v>
          </cell>
          <cell r="C1963">
            <v>97</v>
          </cell>
          <cell r="D1963" t="str">
            <v>IRMM 414</v>
          </cell>
          <cell r="E1963" t="str">
            <v>PLANKTON</v>
          </cell>
          <cell r="F1963">
            <v>1.85</v>
          </cell>
          <cell r="G1963">
            <v>1.65</v>
          </cell>
          <cell r="H1963" t="str">
            <v>1.75</v>
          </cell>
          <cell r="I1963">
            <v>0.1</v>
          </cell>
        </row>
        <row r="1964">
          <cell r="A1964" t="str">
            <v>97Sn</v>
          </cell>
          <cell r="B1964" t="str">
            <v>Sn</v>
          </cell>
          <cell r="C1964">
            <v>97</v>
          </cell>
          <cell r="D1964" t="str">
            <v>IRMM 414</v>
          </cell>
          <cell r="E1964" t="str">
            <v>PLANKTON</v>
          </cell>
          <cell r="F1964">
            <v>1.18</v>
          </cell>
          <cell r="G1964">
            <v>1.18</v>
          </cell>
          <cell r="H1964" t="str">
            <v>(1.18)</v>
          </cell>
        </row>
        <row r="1965">
          <cell r="A1965" t="str">
            <v>97Sr</v>
          </cell>
          <cell r="B1965" t="str">
            <v>Sr</v>
          </cell>
          <cell r="C1965">
            <v>97</v>
          </cell>
          <cell r="D1965" t="str">
            <v>IRMM 414</v>
          </cell>
          <cell r="E1965" t="str">
            <v>PLANKTON</v>
          </cell>
          <cell r="F1965">
            <v>261</v>
          </cell>
          <cell r="G1965">
            <v>261</v>
          </cell>
          <cell r="H1965" t="str">
            <v>(261)</v>
          </cell>
        </row>
        <row r="1966">
          <cell r="A1966" t="str">
            <v>97Ti</v>
          </cell>
          <cell r="B1966" t="str">
            <v>Ti</v>
          </cell>
          <cell r="C1966">
            <v>97</v>
          </cell>
          <cell r="D1966" t="str">
            <v>IRMM 414</v>
          </cell>
          <cell r="E1966" t="str">
            <v>PLANKTON</v>
          </cell>
          <cell r="F1966">
            <v>48000</v>
          </cell>
          <cell r="G1966">
            <v>48000</v>
          </cell>
          <cell r="H1966" t="str">
            <v>(48000)</v>
          </cell>
        </row>
        <row r="1967">
          <cell r="A1967" t="str">
            <v>97Tl</v>
          </cell>
          <cell r="B1967" t="str">
            <v>Tl</v>
          </cell>
          <cell r="C1967">
            <v>97</v>
          </cell>
          <cell r="D1967" t="str">
            <v>IRMM 414</v>
          </cell>
          <cell r="E1967" t="str">
            <v>PLANKTON</v>
          </cell>
          <cell r="F1967">
            <v>0.047</v>
          </cell>
          <cell r="G1967">
            <v>0.047</v>
          </cell>
          <cell r="H1967" t="str">
            <v>(0.047)</v>
          </cell>
        </row>
        <row r="1968">
          <cell r="A1968" t="str">
            <v>97U</v>
          </cell>
          <cell r="B1968" t="str">
            <v>U</v>
          </cell>
          <cell r="C1968">
            <v>97</v>
          </cell>
          <cell r="D1968" t="str">
            <v>IRMM 414</v>
          </cell>
          <cell r="E1968" t="str">
            <v>PLANKTON</v>
          </cell>
          <cell r="F1968">
            <v>0.3</v>
          </cell>
          <cell r="G1968">
            <v>0.3</v>
          </cell>
          <cell r="H1968" t="str">
            <v>(0.30)</v>
          </cell>
        </row>
        <row r="1969">
          <cell r="A1969" t="str">
            <v>97V</v>
          </cell>
          <cell r="B1969" t="str">
            <v>V</v>
          </cell>
          <cell r="C1969">
            <v>97</v>
          </cell>
          <cell r="D1969" t="str">
            <v>IRMM 414</v>
          </cell>
          <cell r="E1969" t="str">
            <v>PLANKTON</v>
          </cell>
          <cell r="F1969">
            <v>8.28</v>
          </cell>
          <cell r="G1969">
            <v>7.92</v>
          </cell>
          <cell r="H1969" t="str">
            <v>8.10</v>
          </cell>
          <cell r="I1969">
            <v>0.18</v>
          </cell>
        </row>
        <row r="1970">
          <cell r="A1970" t="str">
            <v>97Zn</v>
          </cell>
          <cell r="B1970" t="str">
            <v>Zn</v>
          </cell>
          <cell r="C1970">
            <v>97</v>
          </cell>
          <cell r="D1970" t="str">
            <v>IRMM 414</v>
          </cell>
          <cell r="E1970" t="str">
            <v>PLANKTON</v>
          </cell>
          <cell r="F1970">
            <v>115</v>
          </cell>
          <cell r="G1970">
            <v>109</v>
          </cell>
          <cell r="H1970" t="str">
            <v>112</v>
          </cell>
          <cell r="I1970">
            <v>3</v>
          </cell>
        </row>
        <row r="1971">
          <cell r="A1971" t="str">
            <v>98As</v>
          </cell>
          <cell r="B1971" t="str">
            <v>As</v>
          </cell>
          <cell r="C1971">
            <v>98</v>
          </cell>
          <cell r="D1971" t="str">
            <v>IRMM 422</v>
          </cell>
          <cell r="E1971" t="str">
            <v>COD MUSCLE</v>
          </cell>
          <cell r="F1971">
            <v>21.6</v>
          </cell>
          <cell r="G1971">
            <v>20.6</v>
          </cell>
          <cell r="H1971" t="str">
            <v>21.1</v>
          </cell>
          <cell r="I1971">
            <v>0.5</v>
          </cell>
        </row>
        <row r="1972">
          <cell r="A1972" t="str">
            <v>98Ba</v>
          </cell>
          <cell r="B1972" t="str">
            <v>Ba</v>
          </cell>
          <cell r="C1972">
            <v>98</v>
          </cell>
          <cell r="D1972" t="str">
            <v>IRMM 422</v>
          </cell>
          <cell r="E1972" t="str">
            <v>COD MUSCLE</v>
          </cell>
          <cell r="F1972">
            <v>0.2</v>
          </cell>
          <cell r="G1972">
            <v>0.2</v>
          </cell>
          <cell r="H1972" t="str">
            <v>(0.2)</v>
          </cell>
        </row>
        <row r="1973">
          <cell r="A1973" t="str">
            <v>98Br</v>
          </cell>
          <cell r="B1973" t="str">
            <v>Br</v>
          </cell>
          <cell r="C1973">
            <v>98</v>
          </cell>
          <cell r="D1973" t="str">
            <v>IRMM 422</v>
          </cell>
          <cell r="E1973" t="str">
            <v>COD MUSCLE</v>
          </cell>
          <cell r="F1973">
            <v>17</v>
          </cell>
          <cell r="G1973">
            <v>17</v>
          </cell>
          <cell r="H1973" t="str">
            <v>(17.0)</v>
          </cell>
        </row>
        <row r="1974">
          <cell r="A1974" t="str">
            <v>98Ca</v>
          </cell>
          <cell r="B1974" t="str">
            <v>Ca</v>
          </cell>
          <cell r="C1974">
            <v>98</v>
          </cell>
          <cell r="D1974" t="str">
            <v>IRMM 422</v>
          </cell>
          <cell r="E1974" t="str">
            <v>COD MUSCLE</v>
          </cell>
          <cell r="F1974">
            <v>330</v>
          </cell>
          <cell r="G1974">
            <v>330</v>
          </cell>
          <cell r="H1974" t="str">
            <v>(330)</v>
          </cell>
        </row>
        <row r="1975">
          <cell r="A1975" t="str">
            <v>98Cd</v>
          </cell>
          <cell r="B1975" t="str">
            <v>Cd</v>
          </cell>
          <cell r="C1975">
            <v>98</v>
          </cell>
          <cell r="D1975" t="str">
            <v>IRMM 422</v>
          </cell>
          <cell r="E1975" t="str">
            <v>COD MUSCLE</v>
          </cell>
          <cell r="F1975">
            <v>0.019000000000000003</v>
          </cell>
          <cell r="G1975">
            <v>0.015000000000000001</v>
          </cell>
          <cell r="H1975" t="str">
            <v>0.017</v>
          </cell>
          <cell r="I1975">
            <v>0.002</v>
          </cell>
        </row>
        <row r="1976">
          <cell r="A1976" t="str">
            <v>98Co</v>
          </cell>
          <cell r="B1976" t="str">
            <v>Co</v>
          </cell>
          <cell r="C1976">
            <v>98</v>
          </cell>
          <cell r="D1976" t="str">
            <v>IRMM 422</v>
          </cell>
          <cell r="E1976" t="str">
            <v>COD MUSCLE</v>
          </cell>
          <cell r="F1976">
            <v>0.015</v>
          </cell>
          <cell r="G1976">
            <v>0.015</v>
          </cell>
          <cell r="H1976" t="str">
            <v>(0.015)</v>
          </cell>
        </row>
        <row r="1977">
          <cell r="A1977" t="str">
            <v>98Cu</v>
          </cell>
          <cell r="B1977" t="str">
            <v>Cu</v>
          </cell>
          <cell r="C1977">
            <v>98</v>
          </cell>
          <cell r="D1977" t="str">
            <v>IRMM 422</v>
          </cell>
          <cell r="E1977" t="str">
            <v>COD MUSCLE</v>
          </cell>
          <cell r="F1977">
            <v>1.12</v>
          </cell>
          <cell r="G1977">
            <v>0.98</v>
          </cell>
          <cell r="H1977" t="str">
            <v>1.05</v>
          </cell>
          <cell r="I1977">
            <v>0.07</v>
          </cell>
        </row>
        <row r="1978">
          <cell r="A1978" t="str">
            <v>98Fe</v>
          </cell>
          <cell r="B1978" t="str">
            <v>Fe</v>
          </cell>
          <cell r="C1978">
            <v>98</v>
          </cell>
          <cell r="D1978" t="str">
            <v>IRMM 422</v>
          </cell>
          <cell r="E1978" t="str">
            <v>COD MUSCLE</v>
          </cell>
          <cell r="F1978">
            <v>5.76</v>
          </cell>
          <cell r="G1978">
            <v>5.16</v>
          </cell>
          <cell r="H1978" t="str">
            <v>5.46</v>
          </cell>
          <cell r="I1978">
            <v>0.3</v>
          </cell>
        </row>
        <row r="1979">
          <cell r="A1979" t="str">
            <v>98Hg</v>
          </cell>
          <cell r="B1979" t="str">
            <v>Hg</v>
          </cell>
          <cell r="C1979">
            <v>98</v>
          </cell>
          <cell r="D1979" t="str">
            <v>IRMM 422</v>
          </cell>
          <cell r="E1979" t="str">
            <v>COD MUSCLE</v>
          </cell>
          <cell r="F1979">
            <v>0.5750000000000001</v>
          </cell>
          <cell r="G1979">
            <v>0.543</v>
          </cell>
          <cell r="H1979" t="str">
            <v>0.559</v>
          </cell>
          <cell r="I1979">
            <v>0.016</v>
          </cell>
        </row>
        <row r="1980">
          <cell r="A1980" t="str">
            <v>98CH3Hg</v>
          </cell>
          <cell r="B1980" t="str">
            <v>CH3Hg</v>
          </cell>
          <cell r="C1980">
            <v>98</v>
          </cell>
          <cell r="D1980" t="str">
            <v>IRMM 422</v>
          </cell>
          <cell r="E1980" t="str">
            <v>COD MUSCLE</v>
          </cell>
          <cell r="F1980">
            <v>0.43</v>
          </cell>
          <cell r="G1980">
            <v>0.43</v>
          </cell>
          <cell r="H1980" t="str">
            <v>(0.43)</v>
          </cell>
        </row>
        <row r="1981">
          <cell r="A1981" t="str">
            <v>98I</v>
          </cell>
          <cell r="B1981" t="str">
            <v>I</v>
          </cell>
          <cell r="C1981">
            <v>98</v>
          </cell>
          <cell r="D1981" t="str">
            <v>IRMM 422</v>
          </cell>
          <cell r="E1981" t="str">
            <v>COD MUSCLE</v>
          </cell>
          <cell r="F1981">
            <v>5.44</v>
          </cell>
          <cell r="G1981">
            <v>4.46</v>
          </cell>
          <cell r="H1981" t="str">
            <v>4.95</v>
          </cell>
          <cell r="I1981">
            <v>0.49</v>
          </cell>
        </row>
        <row r="1982">
          <cell r="A1982" t="str">
            <v>98K</v>
          </cell>
          <cell r="B1982" t="str">
            <v>K</v>
          </cell>
          <cell r="C1982">
            <v>98</v>
          </cell>
          <cell r="D1982" t="str">
            <v>IRMM 422</v>
          </cell>
          <cell r="E1982" t="str">
            <v>COD MUSCLE</v>
          </cell>
          <cell r="F1982">
            <v>21700</v>
          </cell>
          <cell r="G1982">
            <v>21700</v>
          </cell>
          <cell r="H1982" t="str">
            <v>(21700)</v>
          </cell>
        </row>
        <row r="1983">
          <cell r="A1983" t="str">
            <v>98Mg</v>
          </cell>
          <cell r="B1983" t="str">
            <v>Mg</v>
          </cell>
          <cell r="C1983">
            <v>98</v>
          </cell>
          <cell r="D1983" t="str">
            <v>IRMM 422</v>
          </cell>
          <cell r="E1983" t="str">
            <v>COD MUSCLE</v>
          </cell>
          <cell r="F1983">
            <v>1.37</v>
          </cell>
          <cell r="G1983">
            <v>1.37</v>
          </cell>
          <cell r="H1983" t="str">
            <v>(1.37)</v>
          </cell>
        </row>
        <row r="1984">
          <cell r="A1984" t="str">
            <v>98Mn</v>
          </cell>
          <cell r="B1984" t="str">
            <v>Mn</v>
          </cell>
          <cell r="C1984">
            <v>98</v>
          </cell>
          <cell r="D1984" t="str">
            <v>IRMM 422</v>
          </cell>
          <cell r="E1984" t="str">
            <v>COD MUSCLE</v>
          </cell>
          <cell r="F1984">
            <v>0.5710000000000001</v>
          </cell>
          <cell r="G1984">
            <v>0.515</v>
          </cell>
          <cell r="H1984" t="str">
            <v>0.543</v>
          </cell>
          <cell r="I1984">
            <v>0.028</v>
          </cell>
        </row>
        <row r="1985">
          <cell r="A1985" t="str">
            <v>98Na</v>
          </cell>
          <cell r="B1985" t="str">
            <v>Na</v>
          </cell>
          <cell r="C1985">
            <v>98</v>
          </cell>
          <cell r="D1985" t="str">
            <v>IRMM 422</v>
          </cell>
          <cell r="E1985" t="str">
            <v>COD MUSCLE</v>
          </cell>
          <cell r="F1985">
            <v>2190</v>
          </cell>
          <cell r="G1985">
            <v>2190</v>
          </cell>
          <cell r="H1985" t="str">
            <v>(2190)</v>
          </cell>
        </row>
        <row r="1986">
          <cell r="A1986" t="str">
            <v>98Ni</v>
          </cell>
          <cell r="B1986" t="str">
            <v>Ni</v>
          </cell>
          <cell r="C1986">
            <v>98</v>
          </cell>
          <cell r="D1986" t="str">
            <v>IRMM 422</v>
          </cell>
          <cell r="E1986" t="str">
            <v>COD MUSCLE</v>
          </cell>
          <cell r="F1986" t="str">
            <v>NC</v>
          </cell>
          <cell r="G1986" t="str">
            <v>NC</v>
          </cell>
        </row>
        <row r="1987">
          <cell r="A1987" t="str">
            <v>98P</v>
          </cell>
          <cell r="B1987" t="str">
            <v>P</v>
          </cell>
          <cell r="C1987">
            <v>98</v>
          </cell>
          <cell r="D1987" t="str">
            <v>IRMM 422</v>
          </cell>
          <cell r="E1987" t="str">
            <v>COD MUSCLE</v>
          </cell>
          <cell r="F1987">
            <v>10.9</v>
          </cell>
          <cell r="G1987">
            <v>10.9</v>
          </cell>
          <cell r="H1987" t="str">
            <v>(10.9)</v>
          </cell>
        </row>
        <row r="1988">
          <cell r="A1988" t="str">
            <v>98Pb</v>
          </cell>
          <cell r="B1988" t="str">
            <v>Pb</v>
          </cell>
          <cell r="C1988">
            <v>98</v>
          </cell>
          <cell r="D1988" t="str">
            <v>IRMM 422</v>
          </cell>
          <cell r="E1988" t="str">
            <v>COD MUSCLE</v>
          </cell>
          <cell r="F1988">
            <v>0.1</v>
          </cell>
          <cell r="G1988">
            <v>0.07</v>
          </cell>
          <cell r="H1988" t="str">
            <v>0.085</v>
          </cell>
          <cell r="I1988">
            <v>0.015</v>
          </cell>
        </row>
        <row r="1989">
          <cell r="A1989" t="str">
            <v>98Rb</v>
          </cell>
          <cell r="B1989" t="str">
            <v>Rb</v>
          </cell>
          <cell r="C1989">
            <v>98</v>
          </cell>
          <cell r="D1989" t="str">
            <v>IRMM 422</v>
          </cell>
          <cell r="E1989" t="str">
            <v>COD MUSCLE</v>
          </cell>
          <cell r="F1989">
            <v>5.4</v>
          </cell>
          <cell r="G1989">
            <v>5.4</v>
          </cell>
          <cell r="H1989" t="str">
            <v>(5.4)</v>
          </cell>
        </row>
        <row r="1990">
          <cell r="A1990" t="str">
            <v>98S</v>
          </cell>
          <cell r="B1990" t="str">
            <v>S</v>
          </cell>
          <cell r="C1990">
            <v>98</v>
          </cell>
          <cell r="D1990" t="str">
            <v>IRMM 422</v>
          </cell>
          <cell r="E1990" t="str">
            <v>COD MUSCLE</v>
          </cell>
          <cell r="F1990">
            <v>11500</v>
          </cell>
          <cell r="G1990">
            <v>11500</v>
          </cell>
          <cell r="H1990" t="str">
            <v>(11500)</v>
          </cell>
        </row>
        <row r="1991">
          <cell r="A1991" t="str">
            <v>98Sb</v>
          </cell>
          <cell r="B1991" t="str">
            <v>Sb</v>
          </cell>
          <cell r="C1991">
            <v>98</v>
          </cell>
          <cell r="D1991" t="str">
            <v>IRMM 422</v>
          </cell>
          <cell r="E1991" t="str">
            <v>COD MUSCLE</v>
          </cell>
          <cell r="F1991">
            <v>39</v>
          </cell>
          <cell r="G1991">
            <v>39</v>
          </cell>
          <cell r="H1991" t="str">
            <v>(39)</v>
          </cell>
        </row>
        <row r="1992">
          <cell r="A1992" t="str">
            <v>98Se</v>
          </cell>
          <cell r="B1992" t="str">
            <v>Se</v>
          </cell>
          <cell r="C1992">
            <v>98</v>
          </cell>
          <cell r="D1992" t="str">
            <v>IRMM 422</v>
          </cell>
          <cell r="E1992" t="str">
            <v>COD MUSCLE</v>
          </cell>
          <cell r="F1992">
            <v>1.7</v>
          </cell>
          <cell r="G1992">
            <v>1.5599999999999998</v>
          </cell>
          <cell r="H1992" t="str">
            <v>1.63</v>
          </cell>
          <cell r="I1992">
            <v>0.07</v>
          </cell>
        </row>
        <row r="1993">
          <cell r="A1993" t="str">
            <v>98Sr</v>
          </cell>
          <cell r="B1993" t="str">
            <v>Sr</v>
          </cell>
          <cell r="C1993">
            <v>98</v>
          </cell>
          <cell r="D1993" t="str">
            <v>IRMM 422</v>
          </cell>
          <cell r="E1993" t="str">
            <v>COD MUSCLE</v>
          </cell>
          <cell r="F1993">
            <v>0.66</v>
          </cell>
          <cell r="G1993">
            <v>0.66</v>
          </cell>
          <cell r="H1993" t="str">
            <v>(0.66)</v>
          </cell>
        </row>
        <row r="1994">
          <cell r="A1994" t="str">
            <v>98V</v>
          </cell>
          <cell r="B1994" t="str">
            <v>V</v>
          </cell>
          <cell r="C1994">
            <v>98</v>
          </cell>
          <cell r="D1994" t="str">
            <v>IRMM 422</v>
          </cell>
          <cell r="E1994" t="str">
            <v>COD MUSCLE</v>
          </cell>
          <cell r="F1994">
            <v>0.02</v>
          </cell>
          <cell r="G1994">
            <v>0.02</v>
          </cell>
          <cell r="H1994" t="str">
            <v>(0.02)</v>
          </cell>
        </row>
        <row r="1995">
          <cell r="A1995" t="str">
            <v>98Zn</v>
          </cell>
          <cell r="B1995" t="str">
            <v>Zn</v>
          </cell>
          <cell r="C1995">
            <v>98</v>
          </cell>
          <cell r="D1995" t="str">
            <v>IRMM 422</v>
          </cell>
          <cell r="E1995" t="str">
            <v>COD MUSCLE</v>
          </cell>
          <cell r="F1995">
            <v>20.1</v>
          </cell>
          <cell r="G1995">
            <v>19.1</v>
          </cell>
          <cell r="H1995" t="str">
            <v>19.6</v>
          </cell>
          <cell r="I1995">
            <v>0.5</v>
          </cell>
        </row>
        <row r="1996">
          <cell r="A1996" t="str">
            <v>99Hg</v>
          </cell>
          <cell r="B1996" t="str">
            <v>Hg</v>
          </cell>
          <cell r="C1996">
            <v>99</v>
          </cell>
          <cell r="D1996" t="str">
            <v>IRMM 463</v>
          </cell>
          <cell r="E1996" t="str">
            <v>TUNA</v>
          </cell>
          <cell r="F1996">
            <v>3.0100000000000002</v>
          </cell>
          <cell r="G1996">
            <v>2.69</v>
          </cell>
          <cell r="H1996" t="str">
            <v>2.85</v>
          </cell>
          <cell r="I1996">
            <v>0.16</v>
          </cell>
        </row>
        <row r="1997">
          <cell r="A1997" t="str">
            <v>99CH3Hg</v>
          </cell>
          <cell r="B1997" t="str">
            <v>CH3Hg</v>
          </cell>
          <cell r="C1997">
            <v>99</v>
          </cell>
          <cell r="D1997" t="str">
            <v>IRMM 463</v>
          </cell>
          <cell r="E1997" t="str">
            <v>TUNA</v>
          </cell>
          <cell r="F1997">
            <v>3.2</v>
          </cell>
          <cell r="G1997">
            <v>2.88</v>
          </cell>
          <cell r="H1997" t="str">
            <v>3.04</v>
          </cell>
          <cell r="I1997">
            <v>0.16</v>
          </cell>
        </row>
        <row r="1998">
          <cell r="A1998" t="str">
            <v>100Hg</v>
          </cell>
          <cell r="B1998" t="str">
            <v>Hg</v>
          </cell>
          <cell r="C1998">
            <v>100</v>
          </cell>
          <cell r="D1998" t="str">
            <v>IRMM 464</v>
          </cell>
          <cell r="E1998" t="str">
            <v>TUNA</v>
          </cell>
          <cell r="F1998">
            <v>5.34</v>
          </cell>
          <cell r="G1998">
            <v>5.140000000000001</v>
          </cell>
          <cell r="H1998" t="str">
            <v>5.24</v>
          </cell>
          <cell r="I1998">
            <v>0.1</v>
          </cell>
        </row>
        <row r="1999">
          <cell r="A1999" t="str">
            <v>100CH3Hg</v>
          </cell>
          <cell r="B1999" t="str">
            <v>CH3Hg</v>
          </cell>
          <cell r="C1999">
            <v>100</v>
          </cell>
          <cell r="D1999" t="str">
            <v>IRMM 464</v>
          </cell>
          <cell r="E1999" t="str">
            <v>TUNA</v>
          </cell>
          <cell r="F1999">
            <v>5.67</v>
          </cell>
          <cell r="G1999">
            <v>5.33</v>
          </cell>
          <cell r="H1999" t="str">
            <v>5.50</v>
          </cell>
          <cell r="I1999">
            <v>0.17</v>
          </cell>
        </row>
        <row r="2000">
          <cell r="A2000" t="str">
            <v>101As</v>
          </cell>
          <cell r="B2000" t="str">
            <v>As</v>
          </cell>
          <cell r="C2000">
            <v>101</v>
          </cell>
          <cell r="D2000" t="str">
            <v>IRMM 627</v>
          </cell>
          <cell r="E2000" t="str">
            <v>TUNA</v>
          </cell>
          <cell r="F2000">
            <v>5.1</v>
          </cell>
          <cell r="G2000">
            <v>4.5</v>
          </cell>
          <cell r="H2000" t="str">
            <v>4.8</v>
          </cell>
          <cell r="I2000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2" width="30.57421875" style="0" customWidth="1"/>
    <col min="3" max="3" width="12.421875" style="0" customWidth="1"/>
  </cols>
  <sheetData>
    <row r="1" spans="1:3" ht="15.75">
      <c r="A1" s="1" t="s">
        <v>278</v>
      </c>
      <c r="B1" s="1"/>
      <c r="C1" s="2"/>
    </row>
    <row r="2" spans="1:3" s="69" customFormat="1" ht="12.75">
      <c r="A2" s="68"/>
      <c r="B2" s="68"/>
      <c r="C2" s="68"/>
    </row>
    <row r="3" spans="1:3" s="69" customFormat="1" ht="12.75">
      <c r="A3" s="68"/>
      <c r="B3" s="68"/>
      <c r="C3" s="68"/>
    </row>
    <row r="4" spans="1:3" s="69" customFormat="1" ht="12.75">
      <c r="A4" s="68"/>
      <c r="B4" s="68"/>
      <c r="C4" s="68"/>
    </row>
    <row r="5" spans="1:10" s="69" customFormat="1" ht="12.75">
      <c r="A5" s="68"/>
      <c r="B5" s="68"/>
      <c r="C5" s="68"/>
      <c r="J5" s="82"/>
    </row>
    <row r="6" spans="1:3" ht="12.75">
      <c r="A6" s="68"/>
      <c r="B6" s="68"/>
      <c r="C6" s="68"/>
    </row>
    <row r="7" spans="1:3" ht="12.75">
      <c r="A7" s="68"/>
      <c r="B7" s="68"/>
      <c r="C7" s="68" t="s">
        <v>15</v>
      </c>
    </row>
    <row r="8" spans="1:8" ht="14.25">
      <c r="A8" s="4" t="s">
        <v>148</v>
      </c>
      <c r="B8" s="4" t="s">
        <v>149</v>
      </c>
      <c r="C8" s="4" t="s">
        <v>378</v>
      </c>
      <c r="D8" s="77" t="s">
        <v>379</v>
      </c>
      <c r="E8" s="77" t="s">
        <v>380</v>
      </c>
      <c r="F8" s="77" t="s">
        <v>381</v>
      </c>
      <c r="G8" s="77" t="s">
        <v>382</v>
      </c>
      <c r="H8" s="77" t="s">
        <v>383</v>
      </c>
    </row>
    <row r="9" spans="1:2" ht="12.75">
      <c r="A9" s="2"/>
      <c r="B9" s="3"/>
    </row>
    <row r="10" spans="1:8" ht="12.75">
      <c r="A10" s="10">
        <v>21468</v>
      </c>
      <c r="B10" s="57" t="s">
        <v>135</v>
      </c>
      <c r="C10" s="80">
        <v>119.39106999999998</v>
      </c>
      <c r="D10" s="10" t="s">
        <v>151</v>
      </c>
      <c r="E10" t="s">
        <v>152</v>
      </c>
      <c r="F10" t="s">
        <v>736</v>
      </c>
      <c r="G10" s="87">
        <v>2.30936995</v>
      </c>
      <c r="H10" s="10" t="s">
        <v>341</v>
      </c>
    </row>
    <row r="11" spans="1:8" ht="12.75">
      <c r="A11" s="10">
        <v>21469</v>
      </c>
      <c r="B11" s="57" t="s">
        <v>136</v>
      </c>
      <c r="C11" s="80">
        <v>148.86372999999998</v>
      </c>
      <c r="D11" s="10" t="s">
        <v>151</v>
      </c>
      <c r="E11" s="67">
        <v>2.8379266666666663</v>
      </c>
      <c r="F11" t="s">
        <v>736</v>
      </c>
      <c r="G11" t="s">
        <v>386</v>
      </c>
      <c r="H11" s="10" t="s">
        <v>341</v>
      </c>
    </row>
    <row r="12" spans="1:8" ht="12.75">
      <c r="A12" s="10">
        <v>21518</v>
      </c>
      <c r="B12" s="57" t="s">
        <v>146</v>
      </c>
      <c r="C12" s="80">
        <v>123.21657999999998</v>
      </c>
      <c r="D12" s="10" t="s">
        <v>151</v>
      </c>
      <c r="E12" t="s">
        <v>152</v>
      </c>
      <c r="F12" t="s">
        <v>736</v>
      </c>
      <c r="G12" t="s">
        <v>386</v>
      </c>
      <c r="H12" s="74">
        <v>0.72101515</v>
      </c>
    </row>
    <row r="13" spans="1:8" ht="12.75">
      <c r="A13" s="10">
        <v>21519</v>
      </c>
      <c r="B13" s="57" t="s">
        <v>147</v>
      </c>
      <c r="C13" s="81" t="s">
        <v>150</v>
      </c>
      <c r="D13" s="10" t="s">
        <v>151</v>
      </c>
      <c r="E13" t="s">
        <v>152</v>
      </c>
      <c r="F13" s="29">
        <v>36.42940672</v>
      </c>
      <c r="G13" s="87">
        <v>1.2984617999999997</v>
      </c>
      <c r="H13" s="10" t="s">
        <v>341</v>
      </c>
    </row>
    <row r="14" spans="1:8" ht="12.75">
      <c r="A14" s="10"/>
      <c r="B14" s="57"/>
      <c r="C14" s="81"/>
      <c r="D14" s="10"/>
      <c r="F14" s="29"/>
      <c r="G14" s="87"/>
      <c r="H14" s="10"/>
    </row>
    <row r="15" spans="1:8" ht="12.75">
      <c r="A15" s="10">
        <v>21461</v>
      </c>
      <c r="B15" s="57" t="s">
        <v>128</v>
      </c>
      <c r="C15" s="80">
        <v>442.12587999999994</v>
      </c>
      <c r="D15" s="13">
        <v>122.63915000000001</v>
      </c>
      <c r="E15" t="s">
        <v>152</v>
      </c>
      <c r="F15" t="s">
        <v>736</v>
      </c>
      <c r="G15" t="s">
        <v>386</v>
      </c>
      <c r="H15" s="10" t="s">
        <v>341</v>
      </c>
    </row>
    <row r="16" spans="1:8" ht="12.75">
      <c r="A16" s="10">
        <v>21464</v>
      </c>
      <c r="B16" s="57" t="s">
        <v>131</v>
      </c>
      <c r="C16" s="81">
        <v>87.25658999999999</v>
      </c>
      <c r="D16" s="10" t="s">
        <v>151</v>
      </c>
      <c r="E16" t="s">
        <v>152</v>
      </c>
      <c r="F16" t="s">
        <v>736</v>
      </c>
      <c r="G16" t="s">
        <v>386</v>
      </c>
      <c r="H16" s="10" t="s">
        <v>341</v>
      </c>
    </row>
    <row r="17" spans="1:8" ht="12.75">
      <c r="A17" s="10">
        <v>21465</v>
      </c>
      <c r="B17" s="57" t="s">
        <v>132</v>
      </c>
      <c r="C17" s="80">
        <v>318.9953999999999</v>
      </c>
      <c r="D17" s="13">
        <v>119.45709000000002</v>
      </c>
      <c r="E17" s="67">
        <v>9.557326666666667</v>
      </c>
      <c r="F17" t="s">
        <v>736</v>
      </c>
      <c r="G17" t="s">
        <v>386</v>
      </c>
      <c r="H17" s="74">
        <v>0.5639543499999999</v>
      </c>
    </row>
    <row r="18" spans="1:8" ht="12.75">
      <c r="A18" s="10">
        <v>21466</v>
      </c>
      <c r="B18" s="57" t="s">
        <v>133</v>
      </c>
      <c r="C18" s="80">
        <v>1720</v>
      </c>
      <c r="D18" s="13">
        <v>226.42745</v>
      </c>
      <c r="E18" s="67">
        <v>1.6747266666666665</v>
      </c>
      <c r="F18" t="s">
        <v>736</v>
      </c>
      <c r="G18" s="87">
        <v>2.1928438</v>
      </c>
      <c r="H18" s="10" t="s">
        <v>341</v>
      </c>
    </row>
    <row r="19" spans="1:8" ht="12.75">
      <c r="A19" s="10">
        <v>21467</v>
      </c>
      <c r="B19" s="57" t="s">
        <v>134</v>
      </c>
      <c r="C19" s="80">
        <v>1870</v>
      </c>
      <c r="D19" s="13">
        <v>228.72343</v>
      </c>
      <c r="E19" s="67">
        <v>3.670726666666667</v>
      </c>
      <c r="F19" t="s">
        <v>736</v>
      </c>
      <c r="G19" t="s">
        <v>386</v>
      </c>
      <c r="H19" s="74">
        <v>0.94931935</v>
      </c>
    </row>
    <row r="20" spans="1:8" ht="12.75">
      <c r="A20" s="10">
        <v>21463</v>
      </c>
      <c r="B20" s="57" t="s">
        <v>130</v>
      </c>
      <c r="C20" s="80">
        <v>225.88701</v>
      </c>
      <c r="D20" s="13">
        <v>234.38128999999998</v>
      </c>
      <c r="E20" s="67">
        <v>6.398506666666667</v>
      </c>
      <c r="F20" t="s">
        <v>736</v>
      </c>
      <c r="G20" s="87">
        <v>1.6036935999999997</v>
      </c>
      <c r="H20" s="10" t="s">
        <v>341</v>
      </c>
    </row>
    <row r="21" spans="1:8" ht="12.75">
      <c r="A21" s="10">
        <v>21482</v>
      </c>
      <c r="B21" s="57" t="s">
        <v>144</v>
      </c>
      <c r="C21" s="81">
        <v>95.75273999999999</v>
      </c>
      <c r="D21" s="10" t="s">
        <v>151</v>
      </c>
      <c r="E21" t="s">
        <v>152</v>
      </c>
      <c r="F21" t="s">
        <v>736</v>
      </c>
      <c r="G21" t="s">
        <v>386</v>
      </c>
      <c r="H21" s="10" t="s">
        <v>341</v>
      </c>
    </row>
    <row r="22" spans="1:8" ht="12.75">
      <c r="A22" s="10">
        <v>21480</v>
      </c>
      <c r="B22" s="57" t="s">
        <v>142</v>
      </c>
      <c r="C22" s="80">
        <v>1470</v>
      </c>
      <c r="D22" s="13">
        <v>161.88222000000002</v>
      </c>
      <c r="E22" t="s">
        <v>152</v>
      </c>
      <c r="F22" t="s">
        <v>736</v>
      </c>
      <c r="G22" s="87">
        <v>1.8719102999999997</v>
      </c>
      <c r="H22" s="74">
        <v>0.50620435</v>
      </c>
    </row>
    <row r="23" spans="1:8" ht="12.75">
      <c r="A23" s="10">
        <v>21481</v>
      </c>
      <c r="B23" s="57" t="s">
        <v>143</v>
      </c>
      <c r="C23" s="80">
        <v>143.51482</v>
      </c>
      <c r="D23" s="59">
        <v>26.18678</v>
      </c>
      <c r="E23" s="59">
        <v>16.22426666666667</v>
      </c>
      <c r="F23" t="s">
        <v>736</v>
      </c>
      <c r="G23" t="s">
        <v>386</v>
      </c>
      <c r="H23" s="10" t="s">
        <v>341</v>
      </c>
    </row>
    <row r="24" spans="1:8" ht="12.75">
      <c r="A24" s="10">
        <v>21483</v>
      </c>
      <c r="B24" s="57" t="s">
        <v>145</v>
      </c>
      <c r="C24" s="81">
        <v>84.82947999999999</v>
      </c>
      <c r="D24" s="59">
        <v>51.960860000000004</v>
      </c>
      <c r="E24" s="59">
        <v>12.101486666666668</v>
      </c>
      <c r="F24" t="s">
        <v>736</v>
      </c>
      <c r="G24" s="87">
        <v>1.5083292999999998</v>
      </c>
      <c r="H24" s="10" t="s">
        <v>341</v>
      </c>
    </row>
    <row r="25" spans="1:8" ht="12.75">
      <c r="A25" s="10"/>
      <c r="B25" s="57"/>
      <c r="C25" s="81"/>
      <c r="D25" s="59"/>
      <c r="E25" s="59"/>
      <c r="G25" s="87"/>
      <c r="H25" s="10"/>
    </row>
    <row r="26" spans="1:8" ht="12.75">
      <c r="A26" s="10">
        <v>21460</v>
      </c>
      <c r="B26" s="57" t="s">
        <v>127</v>
      </c>
      <c r="C26" s="80">
        <v>127.22639</v>
      </c>
      <c r="D26" s="10" t="s">
        <v>151</v>
      </c>
      <c r="E26" t="s">
        <v>152</v>
      </c>
      <c r="F26" t="s">
        <v>736</v>
      </c>
      <c r="G26" t="s">
        <v>386</v>
      </c>
      <c r="H26" s="10" t="s">
        <v>341</v>
      </c>
    </row>
    <row r="27" spans="1:8" ht="13.5" customHeight="1">
      <c r="A27" s="10">
        <v>21459</v>
      </c>
      <c r="B27" s="57" t="s">
        <v>126</v>
      </c>
      <c r="C27" s="81" t="s">
        <v>150</v>
      </c>
      <c r="D27" s="59">
        <v>28.392780000000005</v>
      </c>
      <c r="E27" t="s">
        <v>152</v>
      </c>
      <c r="F27" t="s">
        <v>736</v>
      </c>
      <c r="G27" t="s">
        <v>386</v>
      </c>
      <c r="H27" s="10" t="s">
        <v>341</v>
      </c>
    </row>
    <row r="28" spans="1:8" ht="12.75">
      <c r="A28" s="10">
        <v>21462</v>
      </c>
      <c r="B28" s="57" t="s">
        <v>129</v>
      </c>
      <c r="C28" s="80">
        <v>426.91809</v>
      </c>
      <c r="D28" s="59">
        <v>48.117270000000005</v>
      </c>
      <c r="E28" t="s">
        <v>152</v>
      </c>
      <c r="F28" t="s">
        <v>736</v>
      </c>
      <c r="G28" t="s">
        <v>386</v>
      </c>
      <c r="H28" s="10" t="s">
        <v>341</v>
      </c>
    </row>
    <row r="29" spans="1:8" ht="12.75">
      <c r="A29" s="10">
        <v>21479</v>
      </c>
      <c r="B29" s="57" t="s">
        <v>141</v>
      </c>
      <c r="C29" s="81" t="s">
        <v>150</v>
      </c>
      <c r="D29" s="10" t="s">
        <v>151</v>
      </c>
      <c r="E29" t="s">
        <v>152</v>
      </c>
      <c r="F29" t="s">
        <v>736</v>
      </c>
      <c r="G29" t="s">
        <v>386</v>
      </c>
      <c r="H29" s="10" t="s">
        <v>341</v>
      </c>
    </row>
    <row r="30" spans="1:8" ht="12.75">
      <c r="A30" s="10">
        <v>21475</v>
      </c>
      <c r="B30" s="57" t="s">
        <v>137</v>
      </c>
      <c r="C30" s="80">
        <v>273.6895999999999</v>
      </c>
      <c r="D30" s="59">
        <v>19.20273</v>
      </c>
      <c r="E30" t="s">
        <v>152</v>
      </c>
      <c r="F30" t="s">
        <v>736</v>
      </c>
      <c r="G30" s="87">
        <v>1.37667965</v>
      </c>
      <c r="H30" s="10" t="s">
        <v>341</v>
      </c>
    </row>
    <row r="31" spans="1:8" ht="12.75">
      <c r="A31" s="10">
        <v>21476</v>
      </c>
      <c r="B31" s="57" t="s">
        <v>138</v>
      </c>
      <c r="C31" s="80">
        <v>590.73517</v>
      </c>
      <c r="D31" s="59">
        <v>57.616150000000005</v>
      </c>
      <c r="E31" t="s">
        <v>152</v>
      </c>
      <c r="F31" t="s">
        <v>736</v>
      </c>
      <c r="G31" t="s">
        <v>386</v>
      </c>
      <c r="H31" s="10" t="s">
        <v>341</v>
      </c>
    </row>
    <row r="32" spans="1:8" ht="12.75">
      <c r="A32" s="10">
        <v>21477</v>
      </c>
      <c r="B32" s="57" t="s">
        <v>139</v>
      </c>
      <c r="C32" s="80">
        <v>857.53047</v>
      </c>
      <c r="D32" s="59">
        <v>36.42874</v>
      </c>
      <c r="E32" s="13">
        <v>248.75970666666666</v>
      </c>
      <c r="F32" t="s">
        <v>736</v>
      </c>
      <c r="G32" t="s">
        <v>386</v>
      </c>
      <c r="H32" s="10" t="s">
        <v>341</v>
      </c>
    </row>
    <row r="33" spans="1:8" ht="12.75">
      <c r="A33" s="10">
        <v>21478</v>
      </c>
      <c r="B33" s="57" t="s">
        <v>140</v>
      </c>
      <c r="C33" s="80">
        <v>628.51019</v>
      </c>
      <c r="D33" s="59">
        <v>32.10067</v>
      </c>
      <c r="E33" s="59">
        <v>18.080166666666667</v>
      </c>
      <c r="F33" t="s">
        <v>736</v>
      </c>
      <c r="G33" t="s">
        <v>386</v>
      </c>
      <c r="H33" s="10" t="s">
        <v>341</v>
      </c>
    </row>
    <row r="34" spans="1:8" ht="12.75">
      <c r="A34" s="4"/>
      <c r="B34" s="78"/>
      <c r="C34" s="79"/>
      <c r="D34" s="5"/>
      <c r="E34" s="5"/>
      <c r="F34" s="5"/>
      <c r="G34" s="5"/>
      <c r="H34" s="5"/>
    </row>
    <row r="35" spans="1:3" ht="12.75">
      <c r="A35" s="10"/>
      <c r="B35" s="57"/>
      <c r="C35" s="67"/>
    </row>
    <row r="36" spans="1:3" ht="14.25">
      <c r="A36" s="122" t="s">
        <v>384</v>
      </c>
      <c r="B36" s="57"/>
      <c r="C36" s="67"/>
    </row>
    <row r="37" spans="1:3" ht="17.25" customHeight="1">
      <c r="A37" s="122" t="s">
        <v>385</v>
      </c>
      <c r="B37" s="57"/>
      <c r="C37" s="67"/>
    </row>
    <row r="38" spans="1:3" ht="12.75">
      <c r="A38" s="10"/>
      <c r="B38" s="57"/>
      <c r="C38" s="59"/>
    </row>
    <row r="39" spans="1:3" ht="12.75">
      <c r="A39" s="10"/>
      <c r="B39" s="57"/>
      <c r="C39" s="59"/>
    </row>
    <row r="40" spans="1:3" ht="12.75">
      <c r="A40" s="10"/>
      <c r="B40" s="57"/>
      <c r="C40" s="59"/>
    </row>
    <row r="41" spans="1:3" ht="12.75">
      <c r="A41" s="10"/>
      <c r="B41" s="57"/>
      <c r="C41" s="13"/>
    </row>
    <row r="42" spans="1:3" ht="12.75">
      <c r="A42" s="10"/>
      <c r="B42" s="57"/>
      <c r="C42" s="67"/>
    </row>
    <row r="43" spans="1:3" ht="12.75">
      <c r="A43" s="10"/>
      <c r="B43" s="57"/>
      <c r="C43" s="59"/>
    </row>
    <row r="44" spans="1:3" ht="12.75">
      <c r="A44" s="10"/>
      <c r="B44" s="57"/>
      <c r="C44" s="59"/>
    </row>
    <row r="45" spans="1:3" ht="12.75">
      <c r="A45" s="10"/>
      <c r="B45" s="57"/>
      <c r="C45" s="59"/>
    </row>
    <row r="46" spans="1:3" ht="11.25" customHeight="1">
      <c r="A46" s="10"/>
      <c r="B46" s="57"/>
      <c r="C46" s="13"/>
    </row>
    <row r="47" spans="1:3" ht="12.75" customHeight="1">
      <c r="A47" s="10"/>
      <c r="B47" s="57"/>
      <c r="C47" s="67"/>
    </row>
    <row r="48" spans="1:3" ht="12.75">
      <c r="A48" s="10"/>
      <c r="B48" s="57"/>
      <c r="C48" s="59"/>
    </row>
    <row r="49" spans="1:3" ht="12.75">
      <c r="A49" s="10"/>
      <c r="B49" s="57"/>
      <c r="C49" s="59"/>
    </row>
    <row r="50" spans="1:3" ht="12.75">
      <c r="A50" s="10"/>
      <c r="B50" s="57"/>
      <c r="C50" s="59"/>
    </row>
    <row r="51" spans="1:3" ht="12.75">
      <c r="A51" s="10"/>
      <c r="B51" s="57"/>
      <c r="C51" s="59"/>
    </row>
    <row r="52" spans="1:3" ht="12.75">
      <c r="A52" s="10"/>
      <c r="B52" s="57"/>
      <c r="C52" s="59"/>
    </row>
    <row r="53" spans="1:3" ht="12.75">
      <c r="A53" s="10"/>
      <c r="B53" s="57"/>
      <c r="C53" s="59"/>
    </row>
    <row r="54" spans="1:3" ht="12.75">
      <c r="A54" s="10"/>
      <c r="B54" s="57"/>
      <c r="C54" s="59"/>
    </row>
    <row r="55" spans="1:3" ht="12.75">
      <c r="A55" s="10"/>
      <c r="B55" s="57"/>
      <c r="C55" s="59"/>
    </row>
    <row r="56" spans="1:11" ht="12.75">
      <c r="A56" s="10"/>
      <c r="B56" s="57"/>
      <c r="C56" s="59"/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3.5" customHeight="1">
      <c r="D58" s="2"/>
      <c r="E58" s="3"/>
      <c r="F58" s="2"/>
      <c r="G58" s="2"/>
      <c r="H58" s="2"/>
      <c r="I58" s="2"/>
      <c r="J58" s="2"/>
      <c r="K58" s="2"/>
    </row>
    <row r="59" spans="4:11" ht="13.5" customHeight="1">
      <c r="D59" s="68"/>
      <c r="E59" s="26"/>
      <c r="F59" s="2"/>
      <c r="G59" s="2"/>
      <c r="H59" s="2"/>
      <c r="I59" s="2"/>
      <c r="J59" s="2"/>
      <c r="K59" s="2"/>
    </row>
    <row r="60" spans="1:11" ht="13.5" customHeight="1">
      <c r="A60" s="1"/>
      <c r="B60" s="1"/>
      <c r="C60" s="2"/>
      <c r="D60" s="2"/>
      <c r="E60" s="60"/>
      <c r="F60" s="2"/>
      <c r="G60" s="2"/>
      <c r="H60" s="2"/>
      <c r="I60" s="2"/>
      <c r="J60" s="2"/>
      <c r="K60" s="2"/>
    </row>
    <row r="61" spans="1:11" ht="13.5" customHeight="1">
      <c r="A61" s="68"/>
      <c r="B61" s="68"/>
      <c r="C61" s="68"/>
      <c r="D61" s="2"/>
      <c r="E61" s="26"/>
      <c r="F61" s="2"/>
      <c r="G61" s="2"/>
      <c r="H61" s="2"/>
      <c r="I61" s="2"/>
      <c r="J61" s="2"/>
      <c r="K61" s="2"/>
    </row>
    <row r="62" spans="1:11" ht="13.5" customHeight="1">
      <c r="A62" s="68"/>
      <c r="B62" s="68"/>
      <c r="C62" s="68"/>
      <c r="D62" s="2"/>
      <c r="E62" s="70"/>
      <c r="F62" s="2"/>
      <c r="G62" s="2"/>
      <c r="H62" s="2"/>
      <c r="I62" s="2"/>
      <c r="J62" s="2"/>
      <c r="K62" s="2"/>
    </row>
    <row r="63" spans="1:11" ht="12.75" customHeight="1">
      <c r="A63" s="68"/>
      <c r="B63" s="68"/>
      <c r="C63" s="68"/>
      <c r="D63" s="71"/>
      <c r="E63" s="61"/>
      <c r="F63" s="2"/>
      <c r="G63" s="2"/>
      <c r="H63" s="2"/>
      <c r="I63" s="2"/>
      <c r="J63" s="2"/>
      <c r="K63" s="2"/>
    </row>
    <row r="64" spans="1:11" ht="12.75" customHeight="1">
      <c r="A64" s="68"/>
      <c r="B64" s="68"/>
      <c r="C64" s="68"/>
      <c r="D64" s="71"/>
      <c r="E64" s="60"/>
      <c r="F64" s="2"/>
      <c r="G64" s="2"/>
      <c r="H64" s="2"/>
      <c r="I64" s="2"/>
      <c r="J64" s="2"/>
      <c r="K64" s="2"/>
    </row>
    <row r="65" spans="1:11" ht="12.75" customHeight="1">
      <c r="A65" s="68"/>
      <c r="B65" s="68"/>
      <c r="C65" s="68"/>
      <c r="D65" s="2"/>
      <c r="E65" s="70"/>
      <c r="F65" s="2"/>
      <c r="G65" s="2"/>
      <c r="H65" s="2"/>
      <c r="I65" s="2"/>
      <c r="J65" s="2"/>
      <c r="K65" s="2"/>
    </row>
    <row r="66" spans="1:11" ht="12.75" customHeight="1">
      <c r="A66" s="68"/>
      <c r="B66" s="68"/>
      <c r="C66" s="68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3"/>
      <c r="B68" s="73"/>
      <c r="C68" s="60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10"/>
      <c r="B69" s="57"/>
      <c r="C69" s="67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10"/>
      <c r="B70" s="57"/>
      <c r="C70" s="67"/>
      <c r="D70" s="2"/>
      <c r="E70" s="2"/>
      <c r="F70" s="2"/>
      <c r="G70" s="2"/>
      <c r="H70" s="2"/>
      <c r="I70" s="2"/>
      <c r="J70" s="72"/>
      <c r="K70" s="2"/>
    </row>
    <row r="71" spans="1:11" ht="12.75" customHeight="1">
      <c r="A71" s="10"/>
      <c r="B71" s="57"/>
      <c r="C71" s="59"/>
      <c r="D71" s="2"/>
      <c r="E71" s="2"/>
      <c r="F71" s="2"/>
      <c r="G71" s="2"/>
      <c r="H71" s="2"/>
      <c r="I71" s="2"/>
      <c r="J71" s="2"/>
      <c r="K71" s="2"/>
    </row>
    <row r="72" spans="1:8" ht="12.75" customHeight="1">
      <c r="A72" s="10"/>
      <c r="B72" s="57"/>
      <c r="C72" s="59"/>
      <c r="D72" s="2"/>
      <c r="E72" s="2"/>
      <c r="H72" s="10"/>
    </row>
    <row r="73" spans="1:5" ht="12.75" customHeight="1">
      <c r="A73" s="10"/>
      <c r="B73" s="57"/>
      <c r="C73" s="59"/>
      <c r="D73" s="2"/>
      <c r="E73" s="2"/>
    </row>
    <row r="74" spans="1:5" ht="12.75" customHeight="1">
      <c r="A74" s="10"/>
      <c r="B74" s="57"/>
      <c r="C74" s="13"/>
      <c r="D74" s="2"/>
      <c r="E74" s="2"/>
    </row>
    <row r="75" spans="1:5" ht="12.75" customHeight="1">
      <c r="A75" s="10"/>
      <c r="B75" s="57"/>
      <c r="C75" s="67"/>
      <c r="D75" s="2"/>
      <c r="E75" s="2"/>
    </row>
    <row r="76" spans="1:5" ht="12.75">
      <c r="A76" s="10"/>
      <c r="B76" s="57"/>
      <c r="C76" s="67"/>
      <c r="D76" s="2"/>
      <c r="E76" s="2"/>
    </row>
    <row r="77" spans="1:5" ht="12.75">
      <c r="A77" s="10"/>
      <c r="B77" s="57"/>
      <c r="C77" s="59"/>
      <c r="D77" s="2"/>
      <c r="E77" s="2"/>
    </row>
    <row r="78" spans="1:5" ht="12.75">
      <c r="A78" s="10"/>
      <c r="B78" s="57"/>
      <c r="C78" s="59"/>
      <c r="D78" s="29"/>
      <c r="E78" s="2"/>
    </row>
    <row r="79" spans="1:5" ht="12.75">
      <c r="A79" s="10"/>
      <c r="C79" s="59"/>
      <c r="D79" s="29"/>
      <c r="E79" s="2"/>
    </row>
    <row r="80" spans="1:5" ht="12.75" customHeight="1">
      <c r="A80" s="5"/>
      <c r="B80" s="5"/>
      <c r="C80" s="5"/>
      <c r="D80" s="29"/>
      <c r="E80" s="2"/>
    </row>
    <row r="81" spans="4:5" ht="12.75">
      <c r="D81" s="29"/>
      <c r="E81" s="2"/>
    </row>
    <row r="82" spans="4:5" ht="12.75">
      <c r="D82" s="29"/>
      <c r="E82" s="2"/>
    </row>
    <row r="83" spans="4:5" ht="12.75">
      <c r="D83" s="29"/>
      <c r="E83" s="2"/>
    </row>
    <row r="84" spans="4:5" ht="12" customHeight="1">
      <c r="D84" s="29"/>
      <c r="E84" s="2"/>
    </row>
    <row r="85" spans="4:5" ht="12.75">
      <c r="D85" s="29"/>
      <c r="E85" s="2"/>
    </row>
    <row r="86" spans="1:5" ht="12.75">
      <c r="A86" s="3"/>
      <c r="B86" s="73"/>
      <c r="C86" s="26"/>
      <c r="D86" s="29"/>
      <c r="E86" s="2"/>
    </row>
    <row r="87" spans="1:5" ht="12.75">
      <c r="A87" s="3"/>
      <c r="B87" s="73"/>
      <c r="C87" s="26"/>
      <c r="D87" s="29"/>
      <c r="E87" s="2"/>
    </row>
    <row r="88" spans="1:5" ht="12" customHeight="1">
      <c r="A88" s="3"/>
      <c r="B88" s="73"/>
      <c r="C88" s="61"/>
      <c r="D88" s="29"/>
      <c r="E88" s="2"/>
    </row>
    <row r="89" spans="1:5" ht="12.75">
      <c r="A89" s="3"/>
      <c r="B89" s="73"/>
      <c r="C89" s="60"/>
      <c r="D89" s="29"/>
      <c r="E89" s="2"/>
    </row>
    <row r="90" spans="1:5" ht="12.75">
      <c r="A90" s="3"/>
      <c r="B90" s="73"/>
      <c r="C90" s="60"/>
      <c r="D90" s="29"/>
      <c r="E90" s="2"/>
    </row>
    <row r="91" spans="1:5" ht="12.75">
      <c r="A91" s="3"/>
      <c r="B91" s="73"/>
      <c r="C91" s="60"/>
      <c r="D91" s="29"/>
      <c r="E91" s="2"/>
    </row>
    <row r="92" spans="1:5" ht="13.5" customHeight="1">
      <c r="A92" s="3"/>
      <c r="B92" s="73"/>
      <c r="C92" s="26"/>
      <c r="D92" s="29"/>
      <c r="E92" s="2"/>
    </row>
    <row r="93" spans="1:5" ht="12.75">
      <c r="A93" s="3"/>
      <c r="B93" s="73"/>
      <c r="C93" s="26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3"/>
      <c r="B95" s="73"/>
      <c r="C95" s="61"/>
      <c r="D95" s="2"/>
      <c r="E95" s="2"/>
    </row>
    <row r="96" spans="1:5" ht="13.5" customHeight="1">
      <c r="A96" s="3"/>
      <c r="B96" s="73"/>
      <c r="C96" s="60"/>
      <c r="D96" s="2"/>
      <c r="E96" s="2"/>
    </row>
    <row r="97" spans="1:5" ht="12.75">
      <c r="A97" s="3"/>
      <c r="B97" s="73"/>
      <c r="C97" s="60"/>
      <c r="D97" s="2"/>
      <c r="E97" s="2"/>
    </row>
    <row r="98" spans="1:5" ht="12.75">
      <c r="A98" s="3"/>
      <c r="B98" s="73"/>
      <c r="C98" s="60"/>
      <c r="D98" s="2"/>
      <c r="E98" s="2"/>
    </row>
    <row r="99" spans="1:5" ht="12.75" customHeight="1">
      <c r="A99" s="3"/>
      <c r="B99" s="73"/>
      <c r="C99" s="26"/>
      <c r="D99" s="2"/>
      <c r="E99" s="2"/>
    </row>
    <row r="100" spans="1:5" ht="12.75" customHeight="1">
      <c r="A100" s="3"/>
      <c r="B100" s="73"/>
      <c r="C100" s="26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3"/>
      <c r="B102" s="73"/>
      <c r="C102" s="61"/>
      <c r="D102" s="2"/>
      <c r="E102" s="2"/>
    </row>
    <row r="103" spans="1:5" ht="12.75">
      <c r="A103" s="3"/>
      <c r="B103" s="73"/>
      <c r="C103" s="60"/>
      <c r="D103" s="2"/>
      <c r="E103" s="2"/>
    </row>
    <row r="104" spans="1:5" ht="13.5" customHeight="1">
      <c r="A104" s="3"/>
      <c r="B104" s="73"/>
      <c r="C104" s="60"/>
      <c r="D104" s="2"/>
      <c r="E104" s="2"/>
    </row>
    <row r="105" spans="1:5" ht="12.75">
      <c r="A105" s="3"/>
      <c r="B105" s="73"/>
      <c r="C105" s="60"/>
      <c r="D105" s="2"/>
      <c r="E105" s="2"/>
    </row>
    <row r="106" spans="1:5" ht="12.75">
      <c r="A106" s="3"/>
      <c r="B106" s="73"/>
      <c r="C106" s="26"/>
      <c r="D106" s="2"/>
      <c r="E106" s="2"/>
    </row>
    <row r="107" spans="1:5" ht="12.75">
      <c r="A107" s="3"/>
      <c r="B107" s="73"/>
      <c r="C107" s="26"/>
      <c r="D107" s="2"/>
      <c r="E107" s="2"/>
    </row>
    <row r="108" spans="1:5" ht="12.75">
      <c r="A108" s="2"/>
      <c r="B108" s="2"/>
      <c r="C108" s="2"/>
      <c r="D108" s="2"/>
      <c r="E108" s="2"/>
    </row>
    <row r="109" spans="1:8" ht="12.75">
      <c r="A109" s="3"/>
      <c r="B109" s="73"/>
      <c r="C109" s="6"/>
      <c r="D109" s="2"/>
      <c r="E109" s="2"/>
      <c r="H109" s="64"/>
    </row>
    <row r="110" spans="1:5" ht="12.75">
      <c r="A110" s="3"/>
      <c r="B110" s="73"/>
      <c r="C110" s="60"/>
      <c r="D110" s="2"/>
      <c r="E110" s="2"/>
    </row>
    <row r="111" spans="1:5" ht="12.75">
      <c r="A111" s="3"/>
      <c r="B111" s="73"/>
      <c r="C111" s="60"/>
      <c r="D111" s="2"/>
      <c r="E111" s="2"/>
    </row>
    <row r="112" spans="1:5" ht="12.75">
      <c r="A112" s="3"/>
      <c r="B112" s="73"/>
      <c r="C112" s="60"/>
      <c r="D112" s="2"/>
      <c r="E112" s="2"/>
    </row>
    <row r="113" spans="1:5" ht="12.75">
      <c r="A113" s="3"/>
      <c r="B113" s="73"/>
      <c r="C113" s="26"/>
      <c r="D113" s="2"/>
      <c r="E113" s="2"/>
    </row>
    <row r="114" spans="1:7" ht="12.75">
      <c r="A114" s="3"/>
      <c r="B114" s="73"/>
      <c r="C114" s="26"/>
      <c r="D114" s="2"/>
      <c r="E114" s="2"/>
      <c r="G114" s="59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5.75">
      <c r="A119" s="1"/>
      <c r="B119" s="1"/>
      <c r="C119" s="2"/>
      <c r="D119" s="2"/>
      <c r="E119" s="2"/>
    </row>
    <row r="120" spans="1:5" ht="12.75">
      <c r="A120" s="68"/>
      <c r="B120" s="68"/>
      <c r="C120" s="68"/>
      <c r="D120" s="2"/>
      <c r="E120" s="2"/>
    </row>
    <row r="121" spans="1:5" ht="12.75">
      <c r="A121" s="68"/>
      <c r="B121" s="68"/>
      <c r="C121" s="68"/>
      <c r="D121" s="2"/>
      <c r="E121" s="2"/>
    </row>
    <row r="122" spans="1:11" ht="12.75">
      <c r="A122" s="68"/>
      <c r="B122" s="68"/>
      <c r="C122" s="68"/>
      <c r="D122" s="2"/>
      <c r="E122" s="2"/>
      <c r="K122" s="65"/>
    </row>
    <row r="123" spans="1:11" ht="12.75">
      <c r="A123" s="68"/>
      <c r="B123" s="68"/>
      <c r="C123" s="68"/>
      <c r="D123" s="2"/>
      <c r="E123" s="2"/>
      <c r="K123" s="65"/>
    </row>
    <row r="124" spans="1:5" ht="12.75">
      <c r="A124" s="3"/>
      <c r="B124" s="3"/>
      <c r="C124" s="3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3"/>
      <c r="B126" s="73"/>
      <c r="C126" s="61"/>
      <c r="D126" s="2"/>
      <c r="E126" s="2"/>
    </row>
    <row r="127" spans="1:5" ht="12.75">
      <c r="A127" s="3"/>
      <c r="B127" s="73"/>
      <c r="C127" s="60"/>
      <c r="D127" s="2"/>
      <c r="E127" s="2"/>
    </row>
    <row r="128" spans="1:5" ht="12.75">
      <c r="A128" s="3"/>
      <c r="B128" s="73"/>
      <c r="C128" s="60"/>
      <c r="D128" s="2"/>
      <c r="E128" s="2"/>
    </row>
    <row r="129" spans="1:5" ht="12.75">
      <c r="A129" s="3"/>
      <c r="B129" s="73"/>
      <c r="C129" s="60"/>
      <c r="D129" s="2"/>
      <c r="E129" s="2"/>
    </row>
    <row r="130" spans="1:5" ht="12.75">
      <c r="A130" s="3"/>
      <c r="B130" s="73"/>
      <c r="C130" s="26"/>
      <c r="D130" s="2"/>
      <c r="E130" s="2"/>
    </row>
    <row r="131" spans="1:5" ht="12.75">
      <c r="A131" s="3"/>
      <c r="B131" s="73"/>
      <c r="C131" s="26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73"/>
      <c r="C133" s="6"/>
      <c r="D133" s="2"/>
      <c r="E133" s="2"/>
    </row>
    <row r="134" spans="1:5" ht="12.75">
      <c r="A134" s="3"/>
      <c r="B134" s="73"/>
      <c r="C134" s="60"/>
      <c r="D134" s="2"/>
      <c r="E134" s="2"/>
    </row>
    <row r="135" spans="1:5" ht="12.75">
      <c r="A135" s="3"/>
      <c r="B135" s="73"/>
      <c r="C135" s="60"/>
      <c r="D135" s="2"/>
      <c r="E135" s="2"/>
    </row>
    <row r="136" spans="1:5" ht="12.75">
      <c r="A136" s="3"/>
      <c r="B136" s="73"/>
      <c r="C136" s="60"/>
      <c r="D136" s="2"/>
      <c r="E136" s="2"/>
    </row>
    <row r="137" spans="1:5" ht="12.75">
      <c r="A137" s="3"/>
      <c r="B137" s="73"/>
      <c r="C137" s="26"/>
      <c r="D137" s="2"/>
      <c r="E137" s="2"/>
    </row>
    <row r="138" spans="1:5" ht="12.75">
      <c r="A138" s="3"/>
      <c r="B138" s="73"/>
      <c r="C138" s="26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3"/>
      <c r="B140" s="73"/>
      <c r="C140" s="3"/>
      <c r="D140" s="2"/>
      <c r="E140" s="2"/>
    </row>
    <row r="141" spans="1:5" ht="12.75">
      <c r="A141" s="3"/>
      <c r="B141" s="73"/>
      <c r="C141" s="60"/>
      <c r="D141" s="2"/>
      <c r="E141" s="2"/>
    </row>
    <row r="142" spans="1:5" ht="12.75">
      <c r="A142" s="3"/>
      <c r="B142" s="73"/>
      <c r="C142" s="60"/>
      <c r="D142" s="2"/>
      <c r="E142" s="2"/>
    </row>
    <row r="143" spans="1:5" ht="12.75">
      <c r="A143" s="3"/>
      <c r="B143" s="73"/>
      <c r="C143" s="60"/>
      <c r="D143" s="2"/>
      <c r="E143" s="2"/>
    </row>
    <row r="144" spans="1:5" ht="12.75">
      <c r="A144" s="3"/>
      <c r="B144" s="73"/>
      <c r="C144" s="26"/>
      <c r="D144" s="2"/>
      <c r="E144" s="2"/>
    </row>
    <row r="145" spans="1:5" ht="12.75">
      <c r="A145" s="3"/>
      <c r="B145" s="73"/>
      <c r="C145" s="26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</sheetData>
  <printOptions/>
  <pageMargins left="1.32" right="0.58" top="0.46" bottom="0.25" header="0.23" footer="0.2"/>
  <pageSetup firstPageNumber="18" useFirstPageNumber="1" horizontalDpi="600" verticalDpi="600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88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42" customWidth="1"/>
    <col min="2" max="2" width="6.421875" style="142" customWidth="1"/>
    <col min="3" max="10" width="7.7109375" style="142" customWidth="1"/>
    <col min="11" max="12" width="10.8515625" style="142" customWidth="1"/>
    <col min="13" max="17" width="9.140625" style="142" customWidth="1"/>
    <col min="18" max="18" width="18.00390625" style="142" customWidth="1"/>
    <col min="19" max="19" width="33.28125" style="142" customWidth="1"/>
    <col min="20" max="20" width="11.28125" style="142" customWidth="1"/>
    <col min="21" max="21" width="10.7109375" style="142" customWidth="1"/>
    <col min="22" max="22" width="10.421875" style="142" customWidth="1"/>
    <col min="23" max="23" width="9.140625" style="142" customWidth="1"/>
    <col min="24" max="24" width="10.7109375" style="142" customWidth="1"/>
    <col min="25" max="25" width="10.8515625" style="142" customWidth="1"/>
    <col min="26" max="26" width="10.421875" style="142" customWidth="1"/>
    <col min="27" max="27" width="11.28125" style="142" customWidth="1"/>
    <col min="28" max="16384" width="9.140625" style="142" customWidth="1"/>
  </cols>
  <sheetData>
    <row r="1" ht="15.75">
      <c r="A1" s="141" t="s">
        <v>631</v>
      </c>
    </row>
    <row r="2" spans="1:14" ht="18.75">
      <c r="A2" s="143"/>
      <c r="B2" s="144" t="s">
        <v>687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5.75">
      <c r="A3" s="143"/>
      <c r="B3" s="144" t="s">
        <v>689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5.75">
      <c r="A4" s="143"/>
      <c r="B4" s="144" t="s">
        <v>446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5.75">
      <c r="A5" s="143"/>
      <c r="B5" s="144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5.75">
      <c r="A6" s="143"/>
      <c r="B6" s="144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5.75">
      <c r="A7" s="143"/>
      <c r="B7" s="14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5.75">
      <c r="A8" s="143"/>
      <c r="B8" s="14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2.75">
      <c r="A9" s="143"/>
      <c r="B9" s="170" t="s">
        <v>313</v>
      </c>
      <c r="C9" s="170" t="s">
        <v>313</v>
      </c>
      <c r="D9" s="170" t="s">
        <v>313</v>
      </c>
      <c r="E9" s="170" t="s">
        <v>313</v>
      </c>
      <c r="F9" s="170" t="s">
        <v>313</v>
      </c>
      <c r="G9" s="170" t="s">
        <v>313</v>
      </c>
      <c r="H9" s="170" t="s">
        <v>313</v>
      </c>
      <c r="I9" s="170" t="s">
        <v>313</v>
      </c>
      <c r="J9" s="170" t="s">
        <v>313</v>
      </c>
      <c r="K9" s="10" t="s">
        <v>345</v>
      </c>
      <c r="L9" s="10" t="s">
        <v>27</v>
      </c>
      <c r="M9" s="143"/>
      <c r="N9" s="143"/>
    </row>
    <row r="10" spans="1:17" ht="12.75">
      <c r="A10" s="147" t="s">
        <v>19</v>
      </c>
      <c r="B10" s="169" t="s">
        <v>476</v>
      </c>
      <c r="C10" s="169" t="s">
        <v>477</v>
      </c>
      <c r="D10" s="169" t="s">
        <v>478</v>
      </c>
      <c r="E10" s="169" t="s">
        <v>479</v>
      </c>
      <c r="F10" s="169" t="s">
        <v>480</v>
      </c>
      <c r="G10" s="169" t="s">
        <v>481</v>
      </c>
      <c r="H10" s="169" t="s">
        <v>482</v>
      </c>
      <c r="I10" s="169" t="s">
        <v>483</v>
      </c>
      <c r="J10" s="169" t="s">
        <v>641</v>
      </c>
      <c r="K10" s="4" t="s">
        <v>281</v>
      </c>
      <c r="L10" s="4" t="s">
        <v>281</v>
      </c>
      <c r="M10" s="148" t="s">
        <v>286</v>
      </c>
      <c r="N10" s="148" t="s">
        <v>447</v>
      </c>
      <c r="P10"/>
      <c r="Q10"/>
    </row>
    <row r="11" spans="16:19" ht="12.75">
      <c r="P11"/>
      <c r="Q11"/>
      <c r="R11" s="151"/>
      <c r="S11" s="152"/>
    </row>
    <row r="12" spans="1:24" ht="12.75">
      <c r="A12" s="145" t="s">
        <v>392</v>
      </c>
      <c r="B12" s="153">
        <v>19.96</v>
      </c>
      <c r="C12" s="153">
        <v>18.68</v>
      </c>
      <c r="D12" s="153">
        <v>19.92</v>
      </c>
      <c r="E12" s="153">
        <v>20.15</v>
      </c>
      <c r="F12" s="153">
        <v>19.35</v>
      </c>
      <c r="G12" s="153">
        <v>19.76</v>
      </c>
      <c r="H12" s="153">
        <v>20.74</v>
      </c>
      <c r="I12" s="153">
        <v>19.23</v>
      </c>
      <c r="J12" s="153">
        <v>21.18</v>
      </c>
      <c r="K12" s="152">
        <v>20</v>
      </c>
      <c r="L12" s="153">
        <f>AVERAGE(B12:J12)</f>
        <v>19.885555555555555</v>
      </c>
      <c r="M12" s="150">
        <f>STDEV(B12:J12)</f>
        <v>0.7638735351992284</v>
      </c>
      <c r="N12" s="150">
        <f aca="true" t="shared" si="0" ref="N12:N37">(M12/L12)*100</f>
        <v>3.841348727045346</v>
      </c>
      <c r="P12"/>
      <c r="Q12"/>
      <c r="R12" s="149"/>
      <c r="T12" s="152"/>
      <c r="U12" s="151"/>
      <c r="V12" s="152"/>
      <c r="X12" s="200"/>
    </row>
    <row r="13" spans="1:22" ht="12.75">
      <c r="A13" s="145" t="s">
        <v>393</v>
      </c>
      <c r="B13" s="153">
        <v>19.49</v>
      </c>
      <c r="C13" s="153">
        <v>19.98</v>
      </c>
      <c r="D13" s="153">
        <v>20.71</v>
      </c>
      <c r="E13" s="153">
        <v>20.58</v>
      </c>
      <c r="F13" s="153">
        <v>19.96</v>
      </c>
      <c r="G13" s="153">
        <v>20.47</v>
      </c>
      <c r="H13" s="153">
        <v>20.51</v>
      </c>
      <c r="I13" s="153">
        <v>20.3</v>
      </c>
      <c r="J13" s="153">
        <v>21.44</v>
      </c>
      <c r="K13" s="152">
        <v>20</v>
      </c>
      <c r="L13" s="153">
        <f aca="true" t="shared" si="1" ref="L13:L37">AVERAGE(B13:D13)</f>
        <v>20.06</v>
      </c>
      <c r="M13" s="150">
        <f aca="true" t="shared" si="2" ref="M13:M37">STDEV(B13:D13)</f>
        <v>0.6139218191268151</v>
      </c>
      <c r="N13" s="150">
        <f t="shared" si="0"/>
        <v>3.0604278121974833</v>
      </c>
      <c r="P13"/>
      <c r="Q13"/>
      <c r="R13" s="149"/>
      <c r="T13" s="152"/>
      <c r="U13" s="151"/>
      <c r="V13" s="152"/>
    </row>
    <row r="14" spans="1:22" ht="14.25">
      <c r="A14" s="154" t="s">
        <v>448</v>
      </c>
      <c r="B14" s="153">
        <v>6.147</v>
      </c>
      <c r="C14" s="153">
        <v>5.8922799999999995</v>
      </c>
      <c r="D14" s="153">
        <v>6.2686</v>
      </c>
      <c r="E14" s="153">
        <v>5.989319999999999</v>
      </c>
      <c r="F14" s="153">
        <v>5.94481</v>
      </c>
      <c r="G14" s="153">
        <v>6.05549</v>
      </c>
      <c r="H14" s="153">
        <v>6.468649999999999</v>
      </c>
      <c r="I14" s="153">
        <v>6.2764</v>
      </c>
      <c r="J14" s="153">
        <v>6.00265</v>
      </c>
      <c r="K14" s="152">
        <v>6</v>
      </c>
      <c r="L14" s="153">
        <f t="shared" si="1"/>
        <v>6.102626666666667</v>
      </c>
      <c r="M14" s="150">
        <f t="shared" si="2"/>
        <v>0.19204408382794402</v>
      </c>
      <c r="N14" s="150">
        <f t="shared" si="0"/>
        <v>3.1469086070251286</v>
      </c>
      <c r="P14"/>
      <c r="Q14"/>
      <c r="R14" s="149"/>
      <c r="T14" s="152"/>
      <c r="U14" s="151"/>
      <c r="V14" s="152"/>
    </row>
    <row r="15" spans="1:20" ht="14.25">
      <c r="A15" s="154" t="s">
        <v>449</v>
      </c>
      <c r="B15" s="153">
        <v>9.61406</v>
      </c>
      <c r="C15" s="153">
        <v>9.00731</v>
      </c>
      <c r="D15" s="153">
        <v>9.51363</v>
      </c>
      <c r="E15" s="153">
        <v>9.196549999999998</v>
      </c>
      <c r="F15" s="153">
        <v>8.7346</v>
      </c>
      <c r="G15" s="153">
        <v>9.56494</v>
      </c>
      <c r="H15" s="153">
        <v>9.775889999999999</v>
      </c>
      <c r="I15" s="153">
        <v>9.64516</v>
      </c>
      <c r="J15" s="153">
        <v>9.16712</v>
      </c>
      <c r="K15" s="152">
        <v>9</v>
      </c>
      <c r="L15" s="153">
        <f t="shared" si="1"/>
        <v>9.378333333333332</v>
      </c>
      <c r="M15" s="150">
        <f t="shared" si="2"/>
        <v>0.32521574628752675</v>
      </c>
      <c r="N15" s="150">
        <f t="shared" si="0"/>
        <v>3.4677349879601223</v>
      </c>
      <c r="P15"/>
      <c r="Q15"/>
      <c r="R15" s="152"/>
      <c r="S15" s="151"/>
      <c r="T15" s="152"/>
    </row>
    <row r="16" spans="1:20" ht="12.75">
      <c r="A16" s="145" t="s">
        <v>396</v>
      </c>
      <c r="B16" s="155">
        <v>122.51</v>
      </c>
      <c r="C16" s="155">
        <v>113.13</v>
      </c>
      <c r="D16" s="155">
        <v>113.2</v>
      </c>
      <c r="E16" s="155">
        <v>112.19</v>
      </c>
      <c r="F16" s="155">
        <v>113.17</v>
      </c>
      <c r="G16" s="155">
        <v>119.77</v>
      </c>
      <c r="H16" s="155">
        <v>112.54</v>
      </c>
      <c r="I16" s="155">
        <v>115.81</v>
      </c>
      <c r="J16" s="155">
        <v>114.41</v>
      </c>
      <c r="K16" s="152">
        <v>120</v>
      </c>
      <c r="L16" s="155">
        <f t="shared" si="1"/>
        <v>116.27999999999999</v>
      </c>
      <c r="M16" s="150">
        <f t="shared" si="2"/>
        <v>5.395451788312385</v>
      </c>
      <c r="N16" s="150">
        <f t="shared" si="0"/>
        <v>4.640051417537311</v>
      </c>
      <c r="P16" s="149"/>
      <c r="R16" s="152"/>
      <c r="S16" s="151"/>
      <c r="T16" s="150"/>
    </row>
    <row r="17" spans="1:20" ht="14.25">
      <c r="A17" s="154" t="s">
        <v>450</v>
      </c>
      <c r="B17" s="153">
        <v>1.96299</v>
      </c>
      <c r="C17" s="153">
        <v>1.89846</v>
      </c>
      <c r="D17" s="153">
        <v>1.95726</v>
      </c>
      <c r="E17" s="153">
        <v>1.96549</v>
      </c>
      <c r="F17" s="153">
        <v>1.9926700000000002</v>
      </c>
      <c r="G17" s="153">
        <v>2.1147600000000004</v>
      </c>
      <c r="H17" s="153">
        <v>2.10648</v>
      </c>
      <c r="I17" s="153">
        <v>2.08259</v>
      </c>
      <c r="J17" s="153">
        <v>2.00342</v>
      </c>
      <c r="K17" s="150">
        <v>2.5</v>
      </c>
      <c r="L17" s="153">
        <f t="shared" si="1"/>
        <v>1.93957</v>
      </c>
      <c r="M17" s="150">
        <f t="shared" si="2"/>
        <v>0.035717394921800885</v>
      </c>
      <c r="N17" s="150">
        <f t="shared" si="0"/>
        <v>1.8415110009848</v>
      </c>
      <c r="P17" s="149"/>
      <c r="Q17" s="156"/>
      <c r="R17" s="150"/>
      <c r="S17" s="151"/>
      <c r="T17" s="150"/>
    </row>
    <row r="18" spans="1:20" ht="14.25">
      <c r="A18" s="154" t="s">
        <v>451</v>
      </c>
      <c r="B18" s="153">
        <v>37.385349999999995</v>
      </c>
      <c r="C18" s="153">
        <v>35.2681</v>
      </c>
      <c r="D18" s="153">
        <v>36.15483999999999</v>
      </c>
      <c r="E18" s="153">
        <v>37.28517</v>
      </c>
      <c r="F18" s="153">
        <v>33.56511</v>
      </c>
      <c r="G18" s="153">
        <v>35.76356</v>
      </c>
      <c r="H18" s="153">
        <v>37.28705</v>
      </c>
      <c r="I18" s="153">
        <v>37.84504</v>
      </c>
      <c r="J18" s="153">
        <v>34.42667</v>
      </c>
      <c r="K18" s="152">
        <v>35</v>
      </c>
      <c r="L18" s="153">
        <f t="shared" si="1"/>
        <v>36.26942999999999</v>
      </c>
      <c r="M18" s="150">
        <f t="shared" si="2"/>
        <v>1.063266213937197</v>
      </c>
      <c r="N18" s="150">
        <f t="shared" si="0"/>
        <v>2.931576851186239</v>
      </c>
      <c r="P18" s="149"/>
      <c r="Q18" s="156"/>
      <c r="R18" s="150"/>
      <c r="S18" s="151"/>
      <c r="T18" s="150"/>
    </row>
    <row r="19" spans="1:27" ht="12.75">
      <c r="A19" s="145" t="s">
        <v>400</v>
      </c>
      <c r="B19" s="153">
        <v>28.83</v>
      </c>
      <c r="C19" s="153">
        <v>28.1</v>
      </c>
      <c r="D19" s="153">
        <v>27.71</v>
      </c>
      <c r="E19" s="153">
        <v>27.73</v>
      </c>
      <c r="F19" s="153">
        <v>28.43</v>
      </c>
      <c r="G19" s="153">
        <v>28.58</v>
      </c>
      <c r="H19" s="153">
        <v>28.38</v>
      </c>
      <c r="I19" s="153">
        <v>28.07</v>
      </c>
      <c r="J19" s="153">
        <v>28.24</v>
      </c>
      <c r="K19" s="152">
        <v>30</v>
      </c>
      <c r="L19" s="153">
        <f t="shared" si="1"/>
        <v>28.213333333333335</v>
      </c>
      <c r="M19" s="150">
        <f t="shared" si="2"/>
        <v>0.5685361319505488</v>
      </c>
      <c r="N19" s="150">
        <f t="shared" si="0"/>
        <v>2.0151327928303946</v>
      </c>
      <c r="P19" s="149"/>
      <c r="Q19" s="156"/>
      <c r="R19" s="150"/>
      <c r="S19" s="150"/>
      <c r="T19" s="150"/>
      <c r="U19" s="150"/>
      <c r="V19"/>
      <c r="W19" s="150"/>
      <c r="X19" s="157"/>
      <c r="AA19" s="152"/>
    </row>
    <row r="20" spans="1:27" ht="12.75">
      <c r="A20" s="145" t="s">
        <v>401</v>
      </c>
      <c r="B20" s="153">
        <v>20.36</v>
      </c>
      <c r="C20" s="153">
        <v>19.48</v>
      </c>
      <c r="D20" s="153">
        <v>19.68</v>
      </c>
      <c r="E20" s="153">
        <v>19.34</v>
      </c>
      <c r="F20" s="153">
        <v>20.06</v>
      </c>
      <c r="G20" s="153">
        <v>19.97</v>
      </c>
      <c r="H20" s="153">
        <v>19.31</v>
      </c>
      <c r="I20" s="153">
        <v>20.05</v>
      </c>
      <c r="J20" s="153">
        <v>20.42</v>
      </c>
      <c r="K20" s="152">
        <v>20</v>
      </c>
      <c r="L20" s="153">
        <f t="shared" si="1"/>
        <v>19.84</v>
      </c>
      <c r="M20" s="150">
        <f t="shared" si="2"/>
        <v>0.46130250378672555</v>
      </c>
      <c r="N20" s="150">
        <f t="shared" si="0"/>
        <v>2.325113426344383</v>
      </c>
      <c r="P20" s="149"/>
      <c r="Q20" s="156"/>
      <c r="R20" s="152"/>
      <c r="S20" s="152"/>
      <c r="T20" s="152"/>
      <c r="U20" s="152"/>
      <c r="V20"/>
      <c r="W20" s="150"/>
      <c r="X20" s="157"/>
      <c r="AA20" s="150"/>
    </row>
    <row r="21" spans="1:27" ht="12.75">
      <c r="A21" s="145" t="s">
        <v>121</v>
      </c>
      <c r="B21" s="153">
        <v>42.26</v>
      </c>
      <c r="C21" s="153">
        <v>38.67</v>
      </c>
      <c r="D21" s="153">
        <v>40.34</v>
      </c>
      <c r="E21" s="153">
        <v>38.93</v>
      </c>
      <c r="F21" s="153">
        <v>37.89</v>
      </c>
      <c r="G21" s="153">
        <v>38.82</v>
      </c>
      <c r="H21" s="153">
        <v>38.31</v>
      </c>
      <c r="I21" s="153">
        <v>39.43</v>
      </c>
      <c r="J21" s="153">
        <v>38.74</v>
      </c>
      <c r="K21" s="152">
        <v>40</v>
      </c>
      <c r="L21" s="153">
        <f t="shared" si="1"/>
        <v>40.42333333333334</v>
      </c>
      <c r="M21" s="150">
        <f t="shared" si="2"/>
        <v>1.7964502034102159</v>
      </c>
      <c r="N21" s="150">
        <f t="shared" si="0"/>
        <v>4.4440921994150635</v>
      </c>
      <c r="P21" s="145"/>
      <c r="Q21" s="156"/>
      <c r="R21" s="150"/>
      <c r="S21" s="150"/>
      <c r="T21" s="150"/>
      <c r="U21" s="150"/>
      <c r="V21"/>
      <c r="W21" s="150"/>
      <c r="X21" s="157"/>
      <c r="Y21" s="151"/>
      <c r="Z21" s="150"/>
      <c r="AA21" s="150"/>
    </row>
    <row r="22" spans="1:37" ht="12.75">
      <c r="A22" s="145" t="s">
        <v>120</v>
      </c>
      <c r="B22" s="153">
        <v>95.28</v>
      </c>
      <c r="C22" s="153">
        <v>72.43</v>
      </c>
      <c r="D22" s="153">
        <v>76.5</v>
      </c>
      <c r="E22" s="153">
        <v>67.56</v>
      </c>
      <c r="F22" s="153">
        <v>74.94</v>
      </c>
      <c r="G22" s="153">
        <v>76.16</v>
      </c>
      <c r="H22" s="153">
        <v>74.71</v>
      </c>
      <c r="I22" s="153">
        <v>85.28</v>
      </c>
      <c r="J22" s="153">
        <v>71.93</v>
      </c>
      <c r="K22" s="152">
        <v>100</v>
      </c>
      <c r="L22" s="153">
        <f t="shared" si="1"/>
        <v>81.40333333333334</v>
      </c>
      <c r="M22" s="150">
        <f t="shared" si="2"/>
        <v>12.188627212829712</v>
      </c>
      <c r="N22" s="150">
        <f t="shared" si="0"/>
        <v>14.97313035440364</v>
      </c>
      <c r="P22" s="145"/>
      <c r="Q22" s="156"/>
      <c r="R22" s="150"/>
      <c r="S22" s="150"/>
      <c r="T22" s="150"/>
      <c r="U22" s="150"/>
      <c r="V22"/>
      <c r="W22" s="150"/>
      <c r="X22" s="157"/>
      <c r="Y22" s="151"/>
      <c r="Z22" s="150"/>
      <c r="AA22" s="150"/>
      <c r="AC22" s="145"/>
      <c r="AD22" s="156"/>
      <c r="AE22" s="150"/>
      <c r="AF22" s="150"/>
      <c r="AG22" s="150"/>
      <c r="AH22" s="150"/>
      <c r="AI22"/>
      <c r="AJ22" s="150"/>
      <c r="AK22" s="157"/>
    </row>
    <row r="23" spans="1:37" ht="12.75">
      <c r="A23" s="145" t="s">
        <v>402</v>
      </c>
      <c r="B23" s="153">
        <v>28.07</v>
      </c>
      <c r="C23" s="153">
        <v>25.68</v>
      </c>
      <c r="D23" s="153">
        <v>25.71</v>
      </c>
      <c r="E23" s="153">
        <v>25.94</v>
      </c>
      <c r="F23" s="153">
        <v>25.91</v>
      </c>
      <c r="G23" s="153">
        <v>24.88</v>
      </c>
      <c r="H23" s="153">
        <v>25.62</v>
      </c>
      <c r="I23" s="153">
        <v>26.22</v>
      </c>
      <c r="J23" s="153">
        <v>25.71</v>
      </c>
      <c r="K23" s="152">
        <v>25</v>
      </c>
      <c r="L23" s="153">
        <f t="shared" si="1"/>
        <v>26.486666666666668</v>
      </c>
      <c r="M23" s="150">
        <f t="shared" si="2"/>
        <v>1.3712889313829009</v>
      </c>
      <c r="N23" s="150">
        <f t="shared" si="0"/>
        <v>5.177280133587595</v>
      </c>
      <c r="P23" s="145"/>
      <c r="Q23" s="156"/>
      <c r="R23" s="150"/>
      <c r="S23" s="150"/>
      <c r="T23" s="150"/>
      <c r="U23" s="150"/>
      <c r="V23"/>
      <c r="W23" s="150"/>
      <c r="X23" s="157"/>
      <c r="Y23" s="151"/>
      <c r="Z23" s="150"/>
      <c r="AA23" s="150"/>
      <c r="AC23" s="145"/>
      <c r="AD23" s="156"/>
      <c r="AE23" s="150"/>
      <c r="AF23" s="150"/>
      <c r="AG23" s="150"/>
      <c r="AH23" s="150"/>
      <c r="AI23"/>
      <c r="AJ23" s="150"/>
      <c r="AK23" s="157"/>
    </row>
    <row r="24" spans="1:37" ht="12.75">
      <c r="A24" s="145" t="s">
        <v>290</v>
      </c>
      <c r="B24" s="153">
        <v>66.07</v>
      </c>
      <c r="C24" s="153">
        <v>59.77</v>
      </c>
      <c r="D24" s="153">
        <v>61.33</v>
      </c>
      <c r="E24" s="153">
        <v>61.25</v>
      </c>
      <c r="F24" s="153">
        <v>58.97</v>
      </c>
      <c r="G24" s="153">
        <v>58.74</v>
      </c>
      <c r="H24" s="153">
        <v>62.27</v>
      </c>
      <c r="I24" s="153">
        <v>62.17</v>
      </c>
      <c r="J24" s="153">
        <v>59.57</v>
      </c>
      <c r="K24" s="152">
        <v>60</v>
      </c>
      <c r="L24" s="153">
        <f t="shared" si="1"/>
        <v>62.39000000000001</v>
      </c>
      <c r="M24" s="150">
        <f t="shared" si="2"/>
        <v>3.2810364216202954</v>
      </c>
      <c r="N24" s="150">
        <f t="shared" si="0"/>
        <v>5.258913963167647</v>
      </c>
      <c r="P24" s="145"/>
      <c r="Q24" s="156"/>
      <c r="R24" s="150"/>
      <c r="S24" s="150"/>
      <c r="T24" s="150"/>
      <c r="U24" s="150"/>
      <c r="V24"/>
      <c r="W24" s="150"/>
      <c r="X24" s="157"/>
      <c r="Y24" s="151"/>
      <c r="Z24" s="150"/>
      <c r="AA24" s="150"/>
      <c r="AC24" s="145"/>
      <c r="AD24" s="156"/>
      <c r="AE24" s="150"/>
      <c r="AF24" s="150"/>
      <c r="AG24" s="150"/>
      <c r="AH24" s="150"/>
      <c r="AI24"/>
      <c r="AJ24" s="150"/>
      <c r="AK24" s="157"/>
    </row>
    <row r="25" spans="1:37" ht="12.75">
      <c r="A25" s="145" t="s">
        <v>122</v>
      </c>
      <c r="B25" s="153">
        <v>19.98</v>
      </c>
      <c r="C25" s="153">
        <v>19.53</v>
      </c>
      <c r="D25" s="153">
        <v>18.81</v>
      </c>
      <c r="E25" s="153">
        <v>19.93</v>
      </c>
      <c r="F25" s="153">
        <v>19.24</v>
      </c>
      <c r="G25" s="153">
        <v>19.5</v>
      </c>
      <c r="H25" s="153">
        <v>20.04</v>
      </c>
      <c r="I25" s="153">
        <v>18.76</v>
      </c>
      <c r="J25" s="153">
        <v>19.16</v>
      </c>
      <c r="K25" s="152">
        <v>20</v>
      </c>
      <c r="L25" s="153">
        <f t="shared" si="1"/>
        <v>19.44</v>
      </c>
      <c r="M25" s="150">
        <f t="shared" si="2"/>
        <v>0.5901694671870793</v>
      </c>
      <c r="N25" s="150">
        <f t="shared" si="0"/>
        <v>3.035851168657815</v>
      </c>
      <c r="P25" s="145"/>
      <c r="Q25" s="156"/>
      <c r="R25" s="150"/>
      <c r="S25" s="150"/>
      <c r="T25" s="150"/>
      <c r="U25" s="150"/>
      <c r="V25"/>
      <c r="W25" s="150"/>
      <c r="X25" s="157"/>
      <c r="Y25" s="151"/>
      <c r="Z25" s="150"/>
      <c r="AA25" s="150"/>
      <c r="AC25" s="145"/>
      <c r="AD25" s="156"/>
      <c r="AE25" s="150"/>
      <c r="AF25" s="143"/>
      <c r="AG25" s="150"/>
      <c r="AH25" s="150"/>
      <c r="AI25"/>
      <c r="AJ25" s="150"/>
      <c r="AK25" s="157"/>
    </row>
    <row r="26" spans="1:29" ht="12.75">
      <c r="A26" s="145" t="s">
        <v>123</v>
      </c>
      <c r="B26" s="153">
        <v>72.53</v>
      </c>
      <c r="C26" s="153">
        <v>71.8</v>
      </c>
      <c r="D26" s="153">
        <v>70.83</v>
      </c>
      <c r="E26" s="153">
        <v>71.5</v>
      </c>
      <c r="F26" s="153">
        <v>71.13</v>
      </c>
      <c r="G26" s="153">
        <v>73.74</v>
      </c>
      <c r="H26" s="153">
        <v>69.97</v>
      </c>
      <c r="I26" s="153">
        <v>71.77</v>
      </c>
      <c r="J26" s="153">
        <v>70.54</v>
      </c>
      <c r="K26" s="152">
        <v>70</v>
      </c>
      <c r="L26" s="153">
        <f t="shared" si="1"/>
        <v>71.71999999999998</v>
      </c>
      <c r="M26" s="150">
        <f t="shared" si="2"/>
        <v>0.8528188553270725</v>
      </c>
      <c r="N26" s="150">
        <f t="shared" si="0"/>
        <v>1.1890948903054555</v>
      </c>
      <c r="P26" s="145"/>
      <c r="Q26" s="156"/>
      <c r="R26" s="150"/>
      <c r="S26" s="143"/>
      <c r="T26" s="150"/>
      <c r="U26" s="150"/>
      <c r="V26"/>
      <c r="W26" s="150"/>
      <c r="X26" s="157"/>
      <c r="Y26" s="151"/>
      <c r="Z26" s="152"/>
      <c r="AA26" s="152"/>
      <c r="AC26"/>
    </row>
    <row r="27" spans="1:29" ht="12.75">
      <c r="A27" s="145" t="s">
        <v>125</v>
      </c>
      <c r="B27" s="153">
        <v>82.24</v>
      </c>
      <c r="C27" s="153">
        <v>84.45</v>
      </c>
      <c r="D27" s="153">
        <v>79.85</v>
      </c>
      <c r="E27" s="153">
        <v>80.52</v>
      </c>
      <c r="F27" s="153">
        <v>81.56</v>
      </c>
      <c r="G27" s="153">
        <v>81.46</v>
      </c>
      <c r="H27" s="153">
        <v>82.78</v>
      </c>
      <c r="I27" s="153">
        <v>79.97</v>
      </c>
      <c r="J27" s="153">
        <v>78.83</v>
      </c>
      <c r="K27" s="152">
        <v>80</v>
      </c>
      <c r="L27" s="153">
        <f t="shared" si="1"/>
        <v>82.17999999999999</v>
      </c>
      <c r="M27" s="150">
        <f t="shared" si="2"/>
        <v>2.3005868816456307</v>
      </c>
      <c r="N27" s="150">
        <f t="shared" si="0"/>
        <v>2.79944862697205</v>
      </c>
      <c r="P27" s="145"/>
      <c r="Q27" s="156"/>
      <c r="R27" s="150"/>
      <c r="S27" s="143"/>
      <c r="T27" s="150"/>
      <c r="U27" s="150"/>
      <c r="V27"/>
      <c r="W27" s="150"/>
      <c r="X27" s="157"/>
      <c r="Y27" s="151"/>
      <c r="Z27" s="152"/>
      <c r="AA27" s="152"/>
      <c r="AC27"/>
    </row>
    <row r="28" spans="1:29" ht="12.75">
      <c r="A28" s="154" t="s">
        <v>277</v>
      </c>
      <c r="B28" s="153">
        <v>10.64</v>
      </c>
      <c r="C28" s="153">
        <v>10.76</v>
      </c>
      <c r="D28" s="153">
        <v>10.38</v>
      </c>
      <c r="E28" s="153">
        <v>9.65</v>
      </c>
      <c r="F28" s="153">
        <v>10.65</v>
      </c>
      <c r="G28" s="153">
        <v>10.5</v>
      </c>
      <c r="H28" s="153">
        <v>10.68</v>
      </c>
      <c r="I28" s="153">
        <v>10.02</v>
      </c>
      <c r="J28" s="153">
        <v>9.39</v>
      </c>
      <c r="K28" s="152">
        <v>10</v>
      </c>
      <c r="L28" s="153">
        <f t="shared" si="1"/>
        <v>10.593333333333334</v>
      </c>
      <c r="M28" s="150">
        <f t="shared" si="2"/>
        <v>0.1942506971244515</v>
      </c>
      <c r="N28" s="150">
        <f t="shared" si="0"/>
        <v>1.8337070213132616</v>
      </c>
      <c r="P28" s="145"/>
      <c r="Q28" s="156"/>
      <c r="R28" s="152"/>
      <c r="S28" s="152"/>
      <c r="T28" s="152"/>
      <c r="U28" s="152"/>
      <c r="V28"/>
      <c r="W28" s="150"/>
      <c r="X28" s="157"/>
      <c r="Y28" s="151"/>
      <c r="Z28" s="158"/>
      <c r="AA28" s="158"/>
      <c r="AC28" s="146"/>
    </row>
    <row r="29" spans="1:29" ht="12.75">
      <c r="A29" s="145" t="s">
        <v>404</v>
      </c>
      <c r="B29" s="153">
        <v>10.77</v>
      </c>
      <c r="C29" s="153">
        <v>10.38</v>
      </c>
      <c r="D29" s="153">
        <v>10.27</v>
      </c>
      <c r="E29" s="153">
        <v>10.27</v>
      </c>
      <c r="F29" s="153">
        <v>9.68</v>
      </c>
      <c r="G29" s="153">
        <v>9.41</v>
      </c>
      <c r="H29" s="153">
        <v>10.42</v>
      </c>
      <c r="I29" s="153">
        <v>9.98</v>
      </c>
      <c r="J29" s="153">
        <v>9.31</v>
      </c>
      <c r="K29" s="152">
        <v>10</v>
      </c>
      <c r="L29" s="153">
        <f t="shared" si="1"/>
        <v>10.473333333333333</v>
      </c>
      <c r="M29" s="150">
        <f t="shared" si="2"/>
        <v>0.2627419519858815</v>
      </c>
      <c r="N29" s="150">
        <f t="shared" si="0"/>
        <v>2.508675544104534</v>
      </c>
      <c r="P29" s="145"/>
      <c r="Q29" s="156"/>
      <c r="R29" s="158"/>
      <c r="S29" s="158"/>
      <c r="T29" s="158"/>
      <c r="U29" s="158"/>
      <c r="V29"/>
      <c r="W29" s="150"/>
      <c r="X29" s="157"/>
      <c r="Y29" s="151"/>
      <c r="Z29" s="158"/>
      <c r="AA29" s="150"/>
      <c r="AC29" s="145"/>
    </row>
    <row r="30" spans="1:29" ht="12.75">
      <c r="A30" s="145" t="s">
        <v>405</v>
      </c>
      <c r="B30" s="155">
        <v>261.12</v>
      </c>
      <c r="C30" s="155">
        <v>257.19</v>
      </c>
      <c r="D30" s="155">
        <v>266.37</v>
      </c>
      <c r="E30" s="155">
        <v>257.22</v>
      </c>
      <c r="F30" s="155">
        <v>253.34</v>
      </c>
      <c r="G30" s="155">
        <v>260.14</v>
      </c>
      <c r="H30" s="155">
        <v>259.21</v>
      </c>
      <c r="I30" s="155">
        <v>266.2</v>
      </c>
      <c r="J30" s="155">
        <v>260.74</v>
      </c>
      <c r="K30" s="152">
        <v>250</v>
      </c>
      <c r="L30" s="155">
        <f t="shared" si="1"/>
        <v>261.56</v>
      </c>
      <c r="M30" s="150">
        <f t="shared" si="2"/>
        <v>4.605789834547124</v>
      </c>
      <c r="N30" s="150">
        <f t="shared" si="0"/>
        <v>1.76089227502184</v>
      </c>
      <c r="P30" s="145"/>
      <c r="Q30" s="156"/>
      <c r="R30" s="150"/>
      <c r="S30" s="150"/>
      <c r="T30" s="158"/>
      <c r="U30" s="150"/>
      <c r="V30"/>
      <c r="W30" s="150"/>
      <c r="X30" s="157"/>
      <c r="Y30" s="151"/>
      <c r="Z30" s="158"/>
      <c r="AA30" s="158"/>
      <c r="AC30" s="145"/>
    </row>
    <row r="31" spans="1:29" ht="12.75">
      <c r="A31" s="145" t="s">
        <v>409</v>
      </c>
      <c r="B31" s="155">
        <v>103.08</v>
      </c>
      <c r="C31" s="155">
        <v>103.26</v>
      </c>
      <c r="D31" s="155">
        <v>99</v>
      </c>
      <c r="E31" s="155">
        <v>100.16</v>
      </c>
      <c r="F31" s="155">
        <v>99.65</v>
      </c>
      <c r="G31" s="155">
        <v>97.25</v>
      </c>
      <c r="H31" s="155">
        <v>98.63</v>
      </c>
      <c r="I31" s="155">
        <v>93.93</v>
      </c>
      <c r="J31" s="155">
        <v>94.53</v>
      </c>
      <c r="K31" s="152">
        <v>100</v>
      </c>
      <c r="L31" s="155">
        <f t="shared" si="1"/>
        <v>101.78000000000002</v>
      </c>
      <c r="M31" s="150">
        <f t="shared" si="2"/>
        <v>2.4092322428522905</v>
      </c>
      <c r="N31" s="150">
        <f t="shared" si="0"/>
        <v>2.3670979002282277</v>
      </c>
      <c r="P31" s="145"/>
      <c r="Q31" s="156"/>
      <c r="R31" s="158"/>
      <c r="S31" s="158"/>
      <c r="T31" s="158"/>
      <c r="U31" s="158"/>
      <c r="V31"/>
      <c r="W31" s="150"/>
      <c r="X31" s="157"/>
      <c r="Y31" s="151"/>
      <c r="Z31" s="150"/>
      <c r="AA31" s="150"/>
      <c r="AC31" s="145"/>
    </row>
    <row r="32" spans="1:29" ht="12.75">
      <c r="A32" s="145" t="s">
        <v>412</v>
      </c>
      <c r="B32" s="153">
        <v>2.11</v>
      </c>
      <c r="C32" s="153">
        <v>2.16</v>
      </c>
      <c r="D32" s="153">
        <v>2.03</v>
      </c>
      <c r="E32" s="153">
        <v>2.09</v>
      </c>
      <c r="F32" s="153">
        <v>2.04</v>
      </c>
      <c r="G32" s="153">
        <v>1.96</v>
      </c>
      <c r="H32" s="153">
        <v>2.05</v>
      </c>
      <c r="I32" s="153">
        <v>2.04</v>
      </c>
      <c r="J32" s="153">
        <v>1.97</v>
      </c>
      <c r="K32" s="150">
        <v>2</v>
      </c>
      <c r="L32" s="153">
        <f t="shared" si="1"/>
        <v>2.0999999999999996</v>
      </c>
      <c r="M32" s="150">
        <f t="shared" si="2"/>
        <v>0.06557438524303164</v>
      </c>
      <c r="N32" s="150">
        <f t="shared" si="0"/>
        <v>3.1225897734776975</v>
      </c>
      <c r="P32" s="145"/>
      <c r="Q32" s="156"/>
      <c r="R32" s="150"/>
      <c r="S32" s="150"/>
      <c r="T32" s="150"/>
      <c r="U32" s="150"/>
      <c r="V32"/>
      <c r="W32" s="150"/>
      <c r="X32" s="157"/>
      <c r="Y32" s="151"/>
      <c r="Z32" s="150"/>
      <c r="AA32" s="158"/>
      <c r="AC32" s="145"/>
    </row>
    <row r="33" spans="1:27" ht="12.75">
      <c r="A33" s="145" t="s">
        <v>291</v>
      </c>
      <c r="B33" s="153">
        <v>11.45</v>
      </c>
      <c r="C33" s="153">
        <v>11.28</v>
      </c>
      <c r="D33" s="153">
        <v>10.9</v>
      </c>
      <c r="E33" s="153">
        <v>11.14</v>
      </c>
      <c r="F33" s="153">
        <v>10.65</v>
      </c>
      <c r="G33" s="153">
        <v>9.89</v>
      </c>
      <c r="H33" s="153">
        <v>10.65</v>
      </c>
      <c r="I33" s="153">
        <v>9.67</v>
      </c>
      <c r="J33" s="153">
        <v>9.85</v>
      </c>
      <c r="K33" s="152">
        <v>10</v>
      </c>
      <c r="L33" s="153">
        <f t="shared" si="1"/>
        <v>11.209999999999999</v>
      </c>
      <c r="M33" s="150">
        <f t="shared" si="2"/>
        <v>0.28160255680665636</v>
      </c>
      <c r="N33" s="150">
        <f t="shared" si="0"/>
        <v>2.512065627178023</v>
      </c>
      <c r="P33" s="145"/>
      <c r="Q33" s="156"/>
      <c r="R33" s="150"/>
      <c r="S33" s="150"/>
      <c r="T33" s="150"/>
      <c r="U33" s="158"/>
      <c r="V33"/>
      <c r="W33" s="150"/>
      <c r="X33" s="157"/>
      <c r="Y33" s="151"/>
      <c r="Z33" s="150"/>
      <c r="AA33" s="150"/>
    </row>
    <row r="34" spans="1:27" ht="12.75">
      <c r="A34" s="145" t="s">
        <v>415</v>
      </c>
      <c r="B34" s="153">
        <v>0.16</v>
      </c>
      <c r="C34" s="153">
        <v>0.16</v>
      </c>
      <c r="D34" s="153">
        <v>0.15</v>
      </c>
      <c r="E34" s="153">
        <v>0.15</v>
      </c>
      <c r="F34" s="153">
        <v>0.16</v>
      </c>
      <c r="G34" s="153">
        <v>0.15</v>
      </c>
      <c r="H34" s="153">
        <v>0.15</v>
      </c>
      <c r="I34" s="153">
        <v>0.14</v>
      </c>
      <c r="J34" s="153">
        <v>0.14</v>
      </c>
      <c r="K34" s="152">
        <v>10</v>
      </c>
      <c r="L34" s="153">
        <f t="shared" si="1"/>
        <v>0.15666666666666665</v>
      </c>
      <c r="M34" s="150">
        <f t="shared" si="2"/>
        <v>0.005773502691896541</v>
      </c>
      <c r="N34" s="150">
        <f t="shared" si="0"/>
        <v>3.6852144841892818</v>
      </c>
      <c r="P34" s="145"/>
      <c r="Q34" s="156"/>
      <c r="R34" s="150"/>
      <c r="S34" s="150"/>
      <c r="T34" s="150"/>
      <c r="U34" s="150"/>
      <c r="V34"/>
      <c r="W34" s="150"/>
      <c r="X34" s="157"/>
      <c r="Y34" s="151"/>
      <c r="Z34" s="150"/>
      <c r="AA34" s="150"/>
    </row>
    <row r="35" spans="1:25" ht="12.75">
      <c r="A35" s="145" t="s">
        <v>416</v>
      </c>
      <c r="B35" s="153">
        <v>3.16</v>
      </c>
      <c r="C35" s="153">
        <v>3.29</v>
      </c>
      <c r="D35" s="153">
        <v>3.06</v>
      </c>
      <c r="E35" s="153">
        <v>2.93</v>
      </c>
      <c r="F35" s="153">
        <v>2.79</v>
      </c>
      <c r="G35" s="153">
        <v>2.85</v>
      </c>
      <c r="H35" s="153">
        <v>2.89</v>
      </c>
      <c r="I35" s="153">
        <v>2.86</v>
      </c>
      <c r="J35" s="153">
        <v>2.8</v>
      </c>
      <c r="K35" s="150">
        <v>3</v>
      </c>
      <c r="L35" s="153">
        <f t="shared" si="1"/>
        <v>3.17</v>
      </c>
      <c r="M35" s="150">
        <f t="shared" si="2"/>
        <v>0.1153256259467045</v>
      </c>
      <c r="N35" s="150">
        <f t="shared" si="0"/>
        <v>3.638032364249353</v>
      </c>
      <c r="P35" s="145"/>
      <c r="Q35" s="156"/>
      <c r="R35" s="150"/>
      <c r="S35" s="150"/>
      <c r="T35" s="150"/>
      <c r="U35" s="150"/>
      <c r="V35"/>
      <c r="W35" s="150"/>
      <c r="X35" s="157"/>
      <c r="Y35" s="151"/>
    </row>
    <row r="36" spans="1:25" ht="12.75">
      <c r="A36" s="145" t="s">
        <v>418</v>
      </c>
      <c r="B36" s="153">
        <v>52.88</v>
      </c>
      <c r="C36" s="153">
        <v>52.64</v>
      </c>
      <c r="D36" s="153">
        <v>51.97</v>
      </c>
      <c r="E36" s="153">
        <v>50.28</v>
      </c>
      <c r="F36" s="153">
        <v>50.68</v>
      </c>
      <c r="G36" s="153">
        <v>51.5</v>
      </c>
      <c r="H36" s="153">
        <v>50.51</v>
      </c>
      <c r="I36" s="153">
        <v>50.93</v>
      </c>
      <c r="J36" s="153">
        <v>50.63</v>
      </c>
      <c r="K36" s="152">
        <v>50</v>
      </c>
      <c r="L36" s="153">
        <f t="shared" si="1"/>
        <v>52.49666666666667</v>
      </c>
      <c r="M36" s="150">
        <f t="shared" si="2"/>
        <v>0.47162838478239055</v>
      </c>
      <c r="N36" s="150">
        <f t="shared" si="0"/>
        <v>0.8983968216059253</v>
      </c>
      <c r="P36" s="145"/>
      <c r="Q36" s="156"/>
      <c r="R36" s="150"/>
      <c r="S36" s="150"/>
      <c r="T36" s="150"/>
      <c r="U36" s="150"/>
      <c r="V36" s="150"/>
      <c r="W36" s="150"/>
      <c r="X36" s="157"/>
      <c r="Y36" s="151"/>
    </row>
    <row r="37" spans="1:25" ht="12.75">
      <c r="A37" s="145" t="s">
        <v>421</v>
      </c>
      <c r="B37" s="153">
        <v>10.52</v>
      </c>
      <c r="C37" s="153">
        <v>10.41</v>
      </c>
      <c r="D37" s="153">
        <v>10.42</v>
      </c>
      <c r="E37" s="153">
        <v>10.03</v>
      </c>
      <c r="F37" s="153">
        <v>9.88</v>
      </c>
      <c r="G37" s="153">
        <v>10.06</v>
      </c>
      <c r="H37" s="153">
        <v>10.19</v>
      </c>
      <c r="I37" s="153">
        <v>9.8</v>
      </c>
      <c r="J37" s="153">
        <v>9.92</v>
      </c>
      <c r="K37" s="152">
        <v>10</v>
      </c>
      <c r="L37" s="153">
        <f t="shared" si="1"/>
        <v>10.450000000000001</v>
      </c>
      <c r="M37" s="150">
        <f t="shared" si="2"/>
        <v>0.06082762530282371</v>
      </c>
      <c r="N37" s="150">
        <f t="shared" si="0"/>
        <v>0.5820825387830019</v>
      </c>
      <c r="P37" s="145"/>
      <c r="Q37" s="156"/>
      <c r="R37" s="150"/>
      <c r="S37" s="150"/>
      <c r="T37" s="150"/>
      <c r="U37" s="150"/>
      <c r="V37" s="150"/>
      <c r="W37" s="150"/>
      <c r="X37" s="157"/>
      <c r="Y37" s="151"/>
    </row>
    <row r="38" spans="1:25" ht="15.75">
      <c r="A38" s="141" t="s">
        <v>631</v>
      </c>
      <c r="P38" s="145"/>
      <c r="Q38" s="156"/>
      <c r="R38" s="150"/>
      <c r="S38" s="150"/>
      <c r="T38" s="150"/>
      <c r="U38" s="150"/>
      <c r="V38" s="150"/>
      <c r="W38" s="150"/>
      <c r="X38" s="157"/>
      <c r="Y38" s="151"/>
    </row>
    <row r="39" spans="1:25" ht="18.75">
      <c r="A39" s="143"/>
      <c r="B39" s="144" t="s">
        <v>687</v>
      </c>
      <c r="C39" s="143"/>
      <c r="D39" s="143"/>
      <c r="P39" s="145"/>
      <c r="Q39" s="156"/>
      <c r="R39" s="150"/>
      <c r="S39" s="150"/>
      <c r="T39" s="150"/>
      <c r="U39" s="150"/>
      <c r="V39" s="150"/>
      <c r="W39" s="150"/>
      <c r="X39" s="157"/>
      <c r="Y39" s="151"/>
    </row>
    <row r="40" spans="1:22" ht="15.75">
      <c r="A40" s="143"/>
      <c r="B40" s="144" t="s">
        <v>689</v>
      </c>
      <c r="C40" s="143"/>
      <c r="D40" s="143"/>
      <c r="P40" s="145"/>
      <c r="Q40" s="156"/>
      <c r="R40" s="156"/>
      <c r="S40" s="156"/>
      <c r="T40" s="156"/>
      <c r="U40" s="156"/>
      <c r="V40" s="143"/>
    </row>
    <row r="41" spans="1:22" ht="15.75">
      <c r="A41" s="143"/>
      <c r="B41" s="144" t="s">
        <v>656</v>
      </c>
      <c r="C41" s="143"/>
      <c r="D41" s="143"/>
      <c r="P41" s="145"/>
      <c r="Q41" s="156"/>
      <c r="R41" s="156"/>
      <c r="S41" s="156"/>
      <c r="T41" s="156"/>
      <c r="U41" s="156"/>
      <c r="V41" s="143"/>
    </row>
    <row r="42" spans="1:22" ht="15.75">
      <c r="A42" s="143"/>
      <c r="B42" s="144"/>
      <c r="C42" s="143"/>
      <c r="D42" s="143"/>
      <c r="P42" s="145"/>
      <c r="Q42" s="156"/>
      <c r="R42" s="156"/>
      <c r="S42" s="156"/>
      <c r="T42" s="156"/>
      <c r="U42" s="156"/>
      <c r="V42" s="143"/>
    </row>
    <row r="43" spans="1:22" ht="15.75">
      <c r="A43" s="143"/>
      <c r="B43" s="144"/>
      <c r="C43" s="143"/>
      <c r="D43" s="143"/>
      <c r="P43" s="145"/>
      <c r="Q43" s="156"/>
      <c r="R43" s="156"/>
      <c r="S43" s="156"/>
      <c r="T43" s="156"/>
      <c r="U43" s="156"/>
      <c r="V43" s="143"/>
    </row>
    <row r="44" spans="16:47" ht="12.75">
      <c r="P44" s="145"/>
      <c r="Q44" s="156"/>
      <c r="R44" s="156"/>
      <c r="S44" s="156"/>
      <c r="T44" s="156"/>
      <c r="U44" s="156"/>
      <c r="V44" s="143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50"/>
      <c r="AU44" s="149"/>
    </row>
    <row r="45" spans="16:22" ht="12.75">
      <c r="P45" s="145"/>
      <c r="Q45" s="156"/>
      <c r="R45" s="156"/>
      <c r="S45" s="156"/>
      <c r="T45" s="156"/>
      <c r="U45" s="156"/>
      <c r="V45" s="143"/>
    </row>
    <row r="46" spans="16:22" ht="12.75">
      <c r="P46" s="145"/>
      <c r="Q46" s="156"/>
      <c r="R46" s="156"/>
      <c r="S46" s="156"/>
      <c r="T46" s="156"/>
      <c r="U46" s="156"/>
      <c r="V46" s="143"/>
    </row>
    <row r="47" spans="1:22" ht="12.75">
      <c r="A47" s="143"/>
      <c r="B47" s="170" t="s">
        <v>313</v>
      </c>
      <c r="C47" s="170" t="s">
        <v>313</v>
      </c>
      <c r="D47" s="170" t="s">
        <v>313</v>
      </c>
      <c r="E47" s="170" t="s">
        <v>313</v>
      </c>
      <c r="F47" s="170" t="s">
        <v>313</v>
      </c>
      <c r="G47" s="170" t="s">
        <v>313</v>
      </c>
      <c r="H47" s="170" t="s">
        <v>313</v>
      </c>
      <c r="I47" s="170" t="s">
        <v>313</v>
      </c>
      <c r="J47" s="170" t="s">
        <v>313</v>
      </c>
      <c r="K47" s="10" t="s">
        <v>345</v>
      </c>
      <c r="L47" s="10" t="s">
        <v>27</v>
      </c>
      <c r="M47" s="143"/>
      <c r="N47" s="143"/>
      <c r="P47" s="145"/>
      <c r="Q47" s="156"/>
      <c r="R47" s="156"/>
      <c r="S47" s="156"/>
      <c r="T47" s="156"/>
      <c r="U47" s="156"/>
      <c r="V47" s="143"/>
    </row>
    <row r="48" spans="1:22" ht="18" customHeight="1">
      <c r="A48" s="147" t="s">
        <v>19</v>
      </c>
      <c r="B48" s="169" t="s">
        <v>476</v>
      </c>
      <c r="C48" s="169" t="s">
        <v>477</v>
      </c>
      <c r="D48" s="169" t="s">
        <v>478</v>
      </c>
      <c r="E48" s="169" t="s">
        <v>479</v>
      </c>
      <c r="F48" s="169" t="s">
        <v>480</v>
      </c>
      <c r="G48" s="169" t="s">
        <v>481</v>
      </c>
      <c r="H48" s="169" t="s">
        <v>482</v>
      </c>
      <c r="I48" s="169" t="s">
        <v>483</v>
      </c>
      <c r="J48" s="169" t="s">
        <v>641</v>
      </c>
      <c r="K48" s="4" t="s">
        <v>281</v>
      </c>
      <c r="L48" s="4" t="s">
        <v>281</v>
      </c>
      <c r="M48" s="148" t="s">
        <v>286</v>
      </c>
      <c r="N48" s="148" t="s">
        <v>447</v>
      </c>
      <c r="P48" s="145"/>
      <c r="Q48" s="156"/>
      <c r="R48" s="143"/>
      <c r="S48" s="143"/>
      <c r="T48" s="143"/>
      <c r="U48" s="143"/>
      <c r="V48" s="143"/>
    </row>
    <row r="49" spans="16:17" ht="12.75">
      <c r="P49" s="145"/>
      <c r="Q49" s="156"/>
    </row>
    <row r="50" spans="1:17" ht="12.75">
      <c r="A50" s="145" t="s">
        <v>426</v>
      </c>
      <c r="B50" s="153">
        <v>10.48</v>
      </c>
      <c r="C50" s="153">
        <v>10.21</v>
      </c>
      <c r="D50" s="153">
        <v>10.28</v>
      </c>
      <c r="E50" s="153">
        <v>9.93</v>
      </c>
      <c r="F50" s="153">
        <v>9.85</v>
      </c>
      <c r="G50" s="153">
        <v>9.85</v>
      </c>
      <c r="H50" s="153">
        <v>10.04</v>
      </c>
      <c r="I50" s="153">
        <v>9.59</v>
      </c>
      <c r="J50" s="153">
        <v>9.79</v>
      </c>
      <c r="K50" s="152">
        <v>10</v>
      </c>
      <c r="L50" s="153">
        <f aca="true" t="shared" si="3" ref="L50:L57">AVERAGE(B50:D50)</f>
        <v>10.323333333333332</v>
      </c>
      <c r="M50" s="150">
        <f aca="true" t="shared" si="4" ref="M50:M57">STDEV(B50:D50)</f>
        <v>0.1401189970466525</v>
      </c>
      <c r="N50" s="150">
        <f aca="true" t="shared" si="5" ref="N50:N57">(M50/L50)*100</f>
        <v>1.3573038138196887</v>
      </c>
      <c r="Q50" s="156"/>
    </row>
    <row r="51" spans="1:17" ht="12.75">
      <c r="A51" s="145" t="s">
        <v>430</v>
      </c>
      <c r="B51" s="153">
        <v>9.9</v>
      </c>
      <c r="C51" s="153">
        <v>9.94</v>
      </c>
      <c r="D51" s="153">
        <v>9.57</v>
      </c>
      <c r="E51" s="153">
        <v>9.61</v>
      </c>
      <c r="F51" s="153">
        <v>9.69</v>
      </c>
      <c r="G51" s="153">
        <v>9.74</v>
      </c>
      <c r="H51" s="153">
        <v>9.42</v>
      </c>
      <c r="I51" s="153">
        <v>9.77</v>
      </c>
      <c r="J51" s="153">
        <v>9.66</v>
      </c>
      <c r="K51" s="152">
        <v>10</v>
      </c>
      <c r="L51" s="153">
        <f t="shared" si="3"/>
        <v>9.803333333333333</v>
      </c>
      <c r="M51" s="150">
        <f t="shared" si="4"/>
        <v>0.203059925473585</v>
      </c>
      <c r="N51" s="150">
        <f t="shared" si="5"/>
        <v>2.0713355199617647</v>
      </c>
      <c r="Q51" s="156"/>
    </row>
    <row r="52" spans="1:17" ht="12.75">
      <c r="A52" s="145" t="s">
        <v>434</v>
      </c>
      <c r="B52" s="153">
        <v>10.46</v>
      </c>
      <c r="C52" s="153">
        <v>9.94</v>
      </c>
      <c r="D52" s="153">
        <v>9.27</v>
      </c>
      <c r="E52" s="153">
        <v>9.16</v>
      </c>
      <c r="F52" s="153">
        <v>10.08</v>
      </c>
      <c r="G52" s="153">
        <v>9.88</v>
      </c>
      <c r="H52" s="153">
        <v>9.68</v>
      </c>
      <c r="I52" s="153">
        <v>9.62</v>
      </c>
      <c r="J52" s="153">
        <v>9.8</v>
      </c>
      <c r="K52" s="152">
        <v>10</v>
      </c>
      <c r="L52" s="153">
        <f t="shared" si="3"/>
        <v>9.889999999999999</v>
      </c>
      <c r="M52" s="150">
        <f t="shared" si="4"/>
        <v>0.5965735495310026</v>
      </c>
      <c r="N52" s="150">
        <f t="shared" si="5"/>
        <v>6.0320884684631215</v>
      </c>
      <c r="Q52" s="156"/>
    </row>
    <row r="53" spans="1:17" ht="12.75">
      <c r="A53" s="145" t="s">
        <v>440</v>
      </c>
      <c r="B53" s="153">
        <v>10.4</v>
      </c>
      <c r="C53" s="153">
        <v>10.7</v>
      </c>
      <c r="D53" s="153">
        <v>10.12</v>
      </c>
      <c r="E53" s="153">
        <v>10.1</v>
      </c>
      <c r="F53" s="153">
        <v>10.29</v>
      </c>
      <c r="G53" s="153">
        <v>9.88</v>
      </c>
      <c r="H53" s="153">
        <v>9.9</v>
      </c>
      <c r="I53" s="153">
        <v>9.58</v>
      </c>
      <c r="J53" s="153">
        <v>9.78</v>
      </c>
      <c r="K53" s="152">
        <v>10</v>
      </c>
      <c r="L53" s="153">
        <f t="shared" si="3"/>
        <v>10.406666666666666</v>
      </c>
      <c r="M53" s="150">
        <f t="shared" si="4"/>
        <v>0.29005746557077433</v>
      </c>
      <c r="N53" s="150">
        <f t="shared" si="5"/>
        <v>2.787227407790913</v>
      </c>
      <c r="Q53" s="156"/>
    </row>
    <row r="54" spans="1:17" ht="12.75">
      <c r="A54" s="145" t="s">
        <v>441</v>
      </c>
      <c r="B54" s="153">
        <v>9.98</v>
      </c>
      <c r="C54" s="153">
        <v>10.23</v>
      </c>
      <c r="D54" s="153">
        <v>9.5</v>
      </c>
      <c r="E54" s="153">
        <v>9.85</v>
      </c>
      <c r="F54" s="153">
        <v>9.94</v>
      </c>
      <c r="G54" s="153">
        <v>9.66</v>
      </c>
      <c r="H54" s="153">
        <v>9.76</v>
      </c>
      <c r="I54" s="153">
        <v>9.3</v>
      </c>
      <c r="J54" s="153">
        <v>9.91</v>
      </c>
      <c r="K54" s="152">
        <v>10</v>
      </c>
      <c r="L54" s="153">
        <f t="shared" si="3"/>
        <v>9.903333333333334</v>
      </c>
      <c r="M54" s="150">
        <f t="shared" si="4"/>
        <v>0.37098966742124556</v>
      </c>
      <c r="N54" s="150">
        <f t="shared" si="5"/>
        <v>3.746109061809951</v>
      </c>
      <c r="Q54" s="156"/>
    </row>
    <row r="55" spans="1:17" ht="12.75">
      <c r="A55" s="145" t="s">
        <v>292</v>
      </c>
      <c r="B55" s="153">
        <v>38.96</v>
      </c>
      <c r="C55" s="153">
        <v>40.25</v>
      </c>
      <c r="D55" s="153">
        <v>38.64</v>
      </c>
      <c r="E55" s="153">
        <v>39.88</v>
      </c>
      <c r="F55" s="153">
        <v>36.5</v>
      </c>
      <c r="G55" s="153">
        <v>37.38</v>
      </c>
      <c r="H55" s="153">
        <v>38.54</v>
      </c>
      <c r="I55" s="153">
        <v>37.28</v>
      </c>
      <c r="J55" s="153">
        <v>39.48</v>
      </c>
      <c r="K55" s="152">
        <v>40</v>
      </c>
      <c r="L55" s="153">
        <f t="shared" si="3"/>
        <v>39.28333333333334</v>
      </c>
      <c r="M55" s="150">
        <f t="shared" si="4"/>
        <v>0.8523105850177278</v>
      </c>
      <c r="N55" s="150">
        <f t="shared" si="5"/>
        <v>2.169649346672196</v>
      </c>
      <c r="Q55" s="156"/>
    </row>
    <row r="56" spans="1:17" ht="12.75">
      <c r="A56" s="145" t="s">
        <v>442</v>
      </c>
      <c r="B56" s="153">
        <v>8.28</v>
      </c>
      <c r="C56" s="153">
        <v>8.7</v>
      </c>
      <c r="D56" s="153">
        <v>8.18</v>
      </c>
      <c r="E56" s="153">
        <v>8.46</v>
      </c>
      <c r="F56" s="153">
        <v>8.27</v>
      </c>
      <c r="G56" s="153">
        <v>8.48</v>
      </c>
      <c r="H56" s="153">
        <v>8.15</v>
      </c>
      <c r="I56" s="153">
        <v>8.04</v>
      </c>
      <c r="J56" s="153">
        <v>8.52</v>
      </c>
      <c r="K56" s="152">
        <v>10</v>
      </c>
      <c r="L56" s="153">
        <f t="shared" si="3"/>
        <v>8.386666666666665</v>
      </c>
      <c r="M56" s="150">
        <f t="shared" si="4"/>
        <v>0.27592269448768686</v>
      </c>
      <c r="N56" s="150">
        <f t="shared" si="5"/>
        <v>3.2900162299803686</v>
      </c>
      <c r="Q56" s="156"/>
    </row>
    <row r="57" spans="1:17" ht="12.75">
      <c r="A57" s="145" t="s">
        <v>443</v>
      </c>
      <c r="B57" s="153">
        <v>9.93</v>
      </c>
      <c r="C57" s="153">
        <v>10.41</v>
      </c>
      <c r="D57" s="153">
        <v>9.41</v>
      </c>
      <c r="E57" s="153">
        <v>10.22</v>
      </c>
      <c r="F57" s="153">
        <v>9.41</v>
      </c>
      <c r="G57" s="153">
        <v>9.59</v>
      </c>
      <c r="H57" s="153">
        <v>9.68</v>
      </c>
      <c r="I57" s="153">
        <v>9.42</v>
      </c>
      <c r="J57" s="153">
        <v>9.85</v>
      </c>
      <c r="K57" s="152">
        <v>10</v>
      </c>
      <c r="L57" s="153">
        <f t="shared" si="3"/>
        <v>9.916666666666666</v>
      </c>
      <c r="M57" s="150">
        <f t="shared" si="4"/>
        <v>0.5001333155603276</v>
      </c>
      <c r="N57" s="150">
        <f t="shared" si="5"/>
        <v>5.043361165314228</v>
      </c>
      <c r="Q57" s="156"/>
    </row>
    <row r="58" spans="1:17" ht="12.75">
      <c r="A58" s="14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59"/>
      <c r="N58" s="160"/>
      <c r="Q58" s="156"/>
    </row>
    <row r="59" ht="12.75">
      <c r="Q59" s="156"/>
    </row>
    <row r="60" spans="1:17" ht="14.25">
      <c r="A60" s="161" t="s">
        <v>452</v>
      </c>
      <c r="Q60" s="156"/>
    </row>
    <row r="61" spans="1:17" ht="12.75">
      <c r="A61" s="146" t="s">
        <v>453</v>
      </c>
      <c r="Q61" s="156"/>
    </row>
    <row r="62" spans="1:17" ht="14.25">
      <c r="A62" s="161" t="s">
        <v>454</v>
      </c>
      <c r="Q62" s="156"/>
    </row>
    <row r="63" ht="12.75">
      <c r="Q63" s="156"/>
    </row>
    <row r="64" ht="12.75">
      <c r="Q64" s="156"/>
    </row>
    <row r="65" ht="12.75">
      <c r="Q65" s="156"/>
    </row>
    <row r="66" ht="12.75">
      <c r="Q66" s="156"/>
    </row>
    <row r="67" ht="12.75">
      <c r="Q67" s="156"/>
    </row>
    <row r="68" ht="12.75">
      <c r="Q68" s="156"/>
    </row>
    <row r="69" ht="12.75">
      <c r="Q69" s="156"/>
    </row>
    <row r="70" ht="12.75">
      <c r="Q70" s="156"/>
    </row>
    <row r="71" ht="12.75">
      <c r="Q71" s="156"/>
    </row>
    <row r="72" ht="12.75">
      <c r="Q72" s="143"/>
    </row>
    <row r="73" ht="12.75">
      <c r="Q73" s="143"/>
    </row>
    <row r="74" ht="12.75">
      <c r="Q74" s="143"/>
    </row>
    <row r="75" ht="12.75">
      <c r="Q75" s="143"/>
    </row>
    <row r="76" ht="12.75">
      <c r="Q76" s="143"/>
    </row>
    <row r="77" ht="12.75">
      <c r="Q77" s="143"/>
    </row>
    <row r="78" ht="12.75">
      <c r="Q78" s="143"/>
    </row>
    <row r="79" ht="12.75">
      <c r="Q79" s="143"/>
    </row>
    <row r="80" ht="12.75">
      <c r="Q80" s="143"/>
    </row>
    <row r="81" ht="12.75">
      <c r="Q81" s="143"/>
    </row>
    <row r="82" ht="12.75">
      <c r="Q82" s="143"/>
    </row>
    <row r="83" ht="12.75">
      <c r="Q83" s="143"/>
    </row>
    <row r="84" ht="12.75">
      <c r="Q84" s="143"/>
    </row>
    <row r="85" ht="12.75">
      <c r="Q85" s="143"/>
    </row>
    <row r="86" ht="12.75">
      <c r="Q86" s="143"/>
    </row>
    <row r="87" ht="12.75">
      <c r="Q87" s="143"/>
    </row>
    <row r="88" ht="12.75">
      <c r="Q88" s="143"/>
    </row>
    <row r="89" ht="12.75">
      <c r="Q89" s="143"/>
    </row>
    <row r="90" ht="12.75">
      <c r="Q90" s="143"/>
    </row>
    <row r="91" ht="12.75">
      <c r="Q91" s="143"/>
    </row>
    <row r="92" ht="12.75">
      <c r="Q92" s="143"/>
    </row>
    <row r="93" ht="12.75">
      <c r="Q93" s="143"/>
    </row>
    <row r="94" ht="12.75">
      <c r="Q94" s="143"/>
    </row>
    <row r="95" ht="12.75">
      <c r="Q95" s="143"/>
    </row>
    <row r="96" ht="12.75">
      <c r="Q96" s="143"/>
    </row>
    <row r="97" ht="12.75">
      <c r="Q97" s="143"/>
    </row>
    <row r="98" ht="12.75">
      <c r="Q98" s="143"/>
    </row>
    <row r="99" ht="12.75">
      <c r="Q99" s="143"/>
    </row>
    <row r="100" ht="12.75">
      <c r="Q100" s="143"/>
    </row>
    <row r="101" ht="12.75">
      <c r="Q101" s="143"/>
    </row>
    <row r="102" ht="12.75">
      <c r="Q102" s="143"/>
    </row>
    <row r="103" ht="12.75">
      <c r="Q103" s="143"/>
    </row>
    <row r="104" ht="12.75">
      <c r="Q104" s="143"/>
    </row>
    <row r="105" ht="12.75">
      <c r="Q105" s="143"/>
    </row>
    <row r="106" ht="12.75">
      <c r="Q106" s="143"/>
    </row>
    <row r="107" ht="12.75">
      <c r="Q107" s="143"/>
    </row>
    <row r="108" ht="12.75">
      <c r="Q108" s="143"/>
    </row>
    <row r="109" ht="12.75">
      <c r="Q109" s="143"/>
    </row>
    <row r="110" ht="12.75">
      <c r="Q110" s="143"/>
    </row>
    <row r="111" ht="12.75">
      <c r="Q111" s="143"/>
    </row>
    <row r="112" ht="12.75">
      <c r="Q112" s="143"/>
    </row>
    <row r="113" ht="12.75">
      <c r="Q113" s="143"/>
    </row>
    <row r="114" ht="12.75">
      <c r="Q114" s="143"/>
    </row>
    <row r="115" ht="12.75">
      <c r="Q115" s="143"/>
    </row>
    <row r="116" ht="12.75">
      <c r="Q116" s="143"/>
    </row>
    <row r="117" ht="12.75">
      <c r="Q117" s="143"/>
    </row>
    <row r="118" ht="12.75">
      <c r="Q118" s="143"/>
    </row>
    <row r="119" ht="12.75">
      <c r="Q119" s="143"/>
    </row>
    <row r="120" ht="12.75">
      <c r="Q120" s="143"/>
    </row>
    <row r="121" ht="12.75">
      <c r="Q121" s="143"/>
    </row>
    <row r="122" ht="12.75">
      <c r="Q122" s="143"/>
    </row>
    <row r="123" ht="12.75">
      <c r="Q123" s="143"/>
    </row>
    <row r="124" ht="12.75">
      <c r="Q124" s="143"/>
    </row>
    <row r="125" ht="12.75">
      <c r="Q125" s="143"/>
    </row>
    <row r="126" ht="12.75">
      <c r="Q126" s="143"/>
    </row>
    <row r="127" ht="12.75">
      <c r="Q127" s="143"/>
    </row>
    <row r="128" ht="12.75">
      <c r="Q128" s="143"/>
    </row>
    <row r="129" ht="12.75">
      <c r="Q129" s="143"/>
    </row>
    <row r="130" ht="12.75">
      <c r="Q130" s="143"/>
    </row>
    <row r="131" ht="12.75">
      <c r="Q131" s="143"/>
    </row>
    <row r="132" ht="12.75">
      <c r="Q132" s="143"/>
    </row>
    <row r="133" ht="12.75">
      <c r="Q133" s="143"/>
    </row>
    <row r="134" ht="12.75">
      <c r="Q134" s="143"/>
    </row>
    <row r="135" ht="12.75">
      <c r="Q135" s="143"/>
    </row>
    <row r="136" ht="12.75">
      <c r="Q136" s="143"/>
    </row>
    <row r="137" ht="12.75">
      <c r="Q137" s="143"/>
    </row>
    <row r="138" ht="12.75">
      <c r="Q138" s="143"/>
    </row>
    <row r="139" ht="12.75">
      <c r="Q139" s="143"/>
    </row>
    <row r="140" ht="12.75">
      <c r="Q140" s="143"/>
    </row>
    <row r="141" ht="12.75">
      <c r="Q141" s="143"/>
    </row>
    <row r="142" ht="12.75">
      <c r="Q142" s="143"/>
    </row>
    <row r="143" ht="12.75">
      <c r="Q143" s="143"/>
    </row>
    <row r="144" ht="12.75">
      <c r="Q144" s="143"/>
    </row>
    <row r="145" ht="12.75">
      <c r="Q145" s="143"/>
    </row>
    <row r="146" ht="12.75">
      <c r="Q146" s="143"/>
    </row>
    <row r="147" ht="12.75">
      <c r="Q147" s="143"/>
    </row>
    <row r="148" ht="12.75">
      <c r="Q148" s="143"/>
    </row>
    <row r="149" ht="12.75">
      <c r="Q149" s="143"/>
    </row>
    <row r="150" ht="12.75">
      <c r="Q150" s="143"/>
    </row>
    <row r="151" ht="12.75">
      <c r="Q151" s="143"/>
    </row>
    <row r="152" ht="12.75">
      <c r="Q152" s="143"/>
    </row>
    <row r="153" ht="12.75">
      <c r="Q153" s="143"/>
    </row>
    <row r="154" ht="12.75">
      <c r="Q154" s="143"/>
    </row>
    <row r="155" ht="12.75">
      <c r="Q155" s="143"/>
    </row>
    <row r="156" ht="12.75">
      <c r="Q156" s="143"/>
    </row>
    <row r="157" ht="12.75">
      <c r="Q157" s="143"/>
    </row>
    <row r="158" ht="12.75">
      <c r="Q158" s="143"/>
    </row>
    <row r="159" ht="12.75">
      <c r="Q159" s="143"/>
    </row>
    <row r="160" ht="12.75">
      <c r="Q160" s="143"/>
    </row>
    <row r="161" ht="12.75">
      <c r="Q161" s="143"/>
    </row>
    <row r="162" ht="12.75">
      <c r="Q162" s="143"/>
    </row>
    <row r="163" ht="12.75">
      <c r="Q163" s="143"/>
    </row>
    <row r="164" ht="12.75">
      <c r="Q164" s="143"/>
    </row>
    <row r="165" ht="12.75">
      <c r="Q165" s="143"/>
    </row>
    <row r="166" ht="12.75">
      <c r="Q166" s="143"/>
    </row>
    <row r="167" ht="12.75">
      <c r="Q167" s="143"/>
    </row>
    <row r="168" ht="12.75">
      <c r="Q168" s="143"/>
    </row>
    <row r="169" ht="12.75">
      <c r="Q169" s="143"/>
    </row>
    <row r="170" ht="12.75">
      <c r="Q170" s="143"/>
    </row>
    <row r="171" ht="12.75">
      <c r="Q171" s="143"/>
    </row>
    <row r="172" ht="12.75">
      <c r="Q172" s="143"/>
    </row>
    <row r="173" ht="12.75">
      <c r="Q173" s="143"/>
    </row>
    <row r="174" ht="12.75">
      <c r="Q174" s="143"/>
    </row>
    <row r="175" ht="12.75">
      <c r="Q175" s="143"/>
    </row>
    <row r="176" ht="12.75">
      <c r="Q176" s="143"/>
    </row>
    <row r="177" ht="12.75">
      <c r="Q177" s="143"/>
    </row>
    <row r="178" ht="12.75">
      <c r="Q178" s="143"/>
    </row>
    <row r="179" ht="12.75">
      <c r="Q179" s="143"/>
    </row>
    <row r="180" ht="12.75">
      <c r="Q180" s="143"/>
    </row>
    <row r="181" ht="12.75">
      <c r="Q181" s="143"/>
    </row>
    <row r="182" ht="12.75">
      <c r="Q182" s="143"/>
    </row>
    <row r="183" ht="12.75">
      <c r="Q183" s="143"/>
    </row>
    <row r="184" ht="12.75">
      <c r="Q184" s="143"/>
    </row>
    <row r="185" ht="12.75">
      <c r="Q185" s="143"/>
    </row>
    <row r="186" ht="12.75">
      <c r="Q186" s="143"/>
    </row>
    <row r="187" ht="12.75">
      <c r="Q187" s="143"/>
    </row>
    <row r="188" ht="12.75">
      <c r="Q188" s="143"/>
    </row>
    <row r="189" ht="12.75">
      <c r="Q189" s="143"/>
    </row>
    <row r="190" ht="12.75">
      <c r="Q190" s="143"/>
    </row>
    <row r="191" ht="12.75">
      <c r="Q191" s="143"/>
    </row>
    <row r="192" ht="12.75">
      <c r="Q192" s="143"/>
    </row>
    <row r="193" ht="12.75">
      <c r="Q193" s="143"/>
    </row>
    <row r="194" ht="12.75">
      <c r="Q194" s="143"/>
    </row>
    <row r="195" ht="12.75">
      <c r="Q195" s="143"/>
    </row>
    <row r="196" ht="12.75">
      <c r="Q196" s="143"/>
    </row>
    <row r="197" ht="12.75">
      <c r="Q197" s="143"/>
    </row>
    <row r="198" ht="12.75">
      <c r="Q198" s="143"/>
    </row>
    <row r="199" ht="12.75">
      <c r="Q199" s="143"/>
    </row>
    <row r="200" ht="12.75">
      <c r="Q200" s="143"/>
    </row>
    <row r="201" ht="12.75">
      <c r="Q201" s="143"/>
    </row>
    <row r="202" ht="12.75">
      <c r="Q202" s="143"/>
    </row>
    <row r="203" ht="12.75">
      <c r="Q203" s="143"/>
    </row>
    <row r="204" ht="12.75">
      <c r="Q204" s="143"/>
    </row>
    <row r="205" ht="12.75">
      <c r="Q205" s="143"/>
    </row>
    <row r="206" ht="12.75">
      <c r="Q206" s="143"/>
    </row>
    <row r="207" ht="12.75">
      <c r="Q207" s="143"/>
    </row>
    <row r="208" ht="12.75">
      <c r="Q208" s="143"/>
    </row>
    <row r="209" ht="12.75">
      <c r="Q209" s="143"/>
    </row>
    <row r="210" ht="12.75">
      <c r="Q210" s="143"/>
    </row>
    <row r="211" ht="12.75">
      <c r="Q211" s="143"/>
    </row>
    <row r="212" ht="12.75">
      <c r="Q212" s="143"/>
    </row>
    <row r="213" ht="12.75">
      <c r="Q213" s="143"/>
    </row>
    <row r="214" ht="12.75">
      <c r="Q214" s="143"/>
    </row>
    <row r="215" ht="12.75">
      <c r="Q215" s="143"/>
    </row>
    <row r="216" ht="12.75">
      <c r="Q216" s="143"/>
    </row>
    <row r="217" ht="12.75">
      <c r="Q217" s="143"/>
    </row>
    <row r="218" ht="12.75">
      <c r="Q218" s="143"/>
    </row>
    <row r="219" ht="12.75">
      <c r="Q219" s="143"/>
    </row>
    <row r="220" ht="12.75">
      <c r="Q220" s="143"/>
    </row>
    <row r="221" ht="12.75">
      <c r="Q221" s="143"/>
    </row>
    <row r="222" ht="12.75">
      <c r="Q222" s="143"/>
    </row>
    <row r="223" ht="12.75">
      <c r="Q223" s="143"/>
    </row>
    <row r="224" ht="12.75">
      <c r="Q224" s="143"/>
    </row>
    <row r="225" ht="12.75">
      <c r="Q225" s="143"/>
    </row>
    <row r="226" ht="12.75">
      <c r="Q226" s="143"/>
    </row>
    <row r="227" ht="12.75">
      <c r="Q227" s="143"/>
    </row>
    <row r="228" ht="12.75">
      <c r="Q228" s="143"/>
    </row>
    <row r="229" ht="12.75">
      <c r="Q229" s="143"/>
    </row>
    <row r="230" ht="12.75">
      <c r="Q230" s="143"/>
    </row>
    <row r="231" ht="12.75">
      <c r="Q231" s="143"/>
    </row>
    <row r="232" ht="12.75">
      <c r="Q232" s="143"/>
    </row>
    <row r="233" ht="12.75">
      <c r="Q233" s="143"/>
    </row>
    <row r="234" ht="12.75">
      <c r="Q234" s="143"/>
    </row>
    <row r="235" ht="12.75">
      <c r="Q235" s="143"/>
    </row>
    <row r="236" ht="12.75">
      <c r="Q236" s="143"/>
    </row>
    <row r="237" ht="12.75">
      <c r="Q237" s="143"/>
    </row>
    <row r="238" ht="12.75">
      <c r="Q238" s="143"/>
    </row>
    <row r="239" ht="12.75">
      <c r="Q239" s="143"/>
    </row>
    <row r="240" ht="12.75">
      <c r="Q240" s="143"/>
    </row>
    <row r="241" ht="12.75">
      <c r="Q241" s="143"/>
    </row>
    <row r="242" ht="12.75">
      <c r="Q242" s="143"/>
    </row>
    <row r="243" ht="12.75">
      <c r="Q243" s="143"/>
    </row>
    <row r="244" ht="12.75">
      <c r="Q244" s="143"/>
    </row>
    <row r="245" ht="12.75">
      <c r="Q245" s="143"/>
    </row>
    <row r="246" ht="12.75">
      <c r="Q246" s="143"/>
    </row>
    <row r="247" ht="12.75">
      <c r="Q247" s="143"/>
    </row>
    <row r="248" ht="12.75">
      <c r="Q248" s="143"/>
    </row>
    <row r="249" ht="12.75">
      <c r="Q249" s="143"/>
    </row>
    <row r="250" ht="12.75">
      <c r="Q250" s="143"/>
    </row>
    <row r="251" ht="12.75">
      <c r="Q251" s="143"/>
    </row>
    <row r="252" ht="12.75">
      <c r="Q252" s="143"/>
    </row>
    <row r="253" ht="12.75">
      <c r="Q253" s="143"/>
    </row>
    <row r="254" ht="12.75">
      <c r="Q254" s="143"/>
    </row>
    <row r="255" ht="12.75">
      <c r="Q255" s="143"/>
    </row>
    <row r="256" ht="12.75">
      <c r="Q256" s="143"/>
    </row>
    <row r="257" ht="12.75">
      <c r="Q257" s="143"/>
    </row>
    <row r="258" ht="12.75">
      <c r="Q258" s="143"/>
    </row>
    <row r="259" ht="12.75">
      <c r="Q259" s="143"/>
    </row>
    <row r="260" ht="12.75">
      <c r="Q260" s="143"/>
    </row>
    <row r="261" ht="12.75">
      <c r="Q261" s="143"/>
    </row>
    <row r="262" ht="12.75">
      <c r="Q262" s="143"/>
    </row>
    <row r="263" ht="12.75">
      <c r="Q263" s="143"/>
    </row>
    <row r="264" ht="12.75">
      <c r="Q264" s="143"/>
    </row>
    <row r="265" ht="12.75">
      <c r="Q265" s="143"/>
    </row>
    <row r="266" ht="12.75">
      <c r="Q266" s="143"/>
    </row>
    <row r="267" ht="12.75">
      <c r="Q267" s="143"/>
    </row>
    <row r="268" ht="12.75">
      <c r="Q268" s="143"/>
    </row>
    <row r="269" ht="12.75">
      <c r="Q269" s="143"/>
    </row>
    <row r="270" ht="12.75">
      <c r="Q270" s="143"/>
    </row>
    <row r="271" ht="12.75">
      <c r="Q271" s="143"/>
    </row>
    <row r="272" ht="12.75">
      <c r="Q272" s="143"/>
    </row>
    <row r="273" ht="12.75">
      <c r="Q273" s="143"/>
    </row>
    <row r="274" ht="12.75">
      <c r="Q274" s="143"/>
    </row>
    <row r="275" ht="12.75">
      <c r="Q275" s="143"/>
    </row>
    <row r="276" ht="12.75">
      <c r="Q276" s="143"/>
    </row>
    <row r="277" ht="12.75">
      <c r="Q277" s="143"/>
    </row>
    <row r="278" ht="12.75">
      <c r="Q278" s="143"/>
    </row>
    <row r="279" ht="12.75">
      <c r="Q279" s="143"/>
    </row>
    <row r="280" ht="12.75">
      <c r="Q280" s="143"/>
    </row>
    <row r="281" ht="12.75">
      <c r="Q281" s="143"/>
    </row>
    <row r="282" ht="12.75">
      <c r="Q282" s="143"/>
    </row>
    <row r="283" ht="12.75">
      <c r="Q283" s="143"/>
    </row>
    <row r="284" ht="12.75">
      <c r="Q284" s="143"/>
    </row>
    <row r="285" ht="12.75">
      <c r="Q285" s="143"/>
    </row>
    <row r="286" ht="12.75">
      <c r="Q286" s="143"/>
    </row>
    <row r="287" ht="12.75">
      <c r="Q287" s="143"/>
    </row>
    <row r="288" ht="12.75">
      <c r="Q288" s="143"/>
    </row>
  </sheetData>
  <printOptions/>
  <pageMargins left="0.48" right="0.2" top="1.02" bottom="0.52" header="0.23" footer="0.21"/>
  <pageSetup firstPageNumber="37" useFirstPageNumber="1" horizontalDpi="600" verticalDpi="60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3" width="7.57421875" style="0" customWidth="1"/>
    <col min="4" max="4" width="7.421875" style="0" customWidth="1"/>
    <col min="6" max="6" width="7.7109375" style="0" customWidth="1"/>
    <col min="11" max="11" width="11.8515625" style="0" customWidth="1"/>
    <col min="12" max="12" width="11.57421875" style="0" customWidth="1"/>
    <col min="13" max="13" width="43.8515625" style="0" customWidth="1"/>
    <col min="14" max="14" width="11.7109375" style="0" customWidth="1"/>
  </cols>
  <sheetData>
    <row r="1" ht="18.75">
      <c r="A1" s="7" t="s">
        <v>632</v>
      </c>
    </row>
    <row r="2" spans="1:2" ht="15.75">
      <c r="A2" s="7"/>
      <c r="B2" s="7" t="s">
        <v>690</v>
      </c>
    </row>
    <row r="3" spans="1:2" ht="15.75">
      <c r="A3" s="7"/>
      <c r="B3" t="s">
        <v>15</v>
      </c>
    </row>
    <row r="4" ht="15.75">
      <c r="A4" s="7"/>
    </row>
    <row r="5" ht="15.75">
      <c r="A5" s="7"/>
    </row>
    <row r="6" spans="1:6" ht="14.25">
      <c r="A6" s="27" t="s">
        <v>691</v>
      </c>
      <c r="F6" s="27" t="s">
        <v>692</v>
      </c>
    </row>
    <row r="8" spans="1:9" ht="12.75">
      <c r="A8" s="10"/>
      <c r="B8" s="10" t="s">
        <v>345</v>
      </c>
      <c r="C8" s="10" t="s">
        <v>347</v>
      </c>
      <c r="D8" s="10"/>
      <c r="F8" s="10"/>
      <c r="G8" s="10" t="s">
        <v>345</v>
      </c>
      <c r="H8" s="10" t="s">
        <v>347</v>
      </c>
      <c r="I8" s="10"/>
    </row>
    <row r="9" spans="1:25" ht="12.75">
      <c r="A9" s="4" t="s">
        <v>19</v>
      </c>
      <c r="B9" s="4" t="s">
        <v>281</v>
      </c>
      <c r="C9" s="4" t="s">
        <v>281</v>
      </c>
      <c r="D9" s="4" t="s">
        <v>17</v>
      </c>
      <c r="F9" s="4" t="s">
        <v>19</v>
      </c>
      <c r="G9" s="4" t="s">
        <v>281</v>
      </c>
      <c r="H9" s="4" t="s">
        <v>281</v>
      </c>
      <c r="I9" s="4" t="s">
        <v>17</v>
      </c>
      <c r="Q9" s="129"/>
      <c r="R9" s="129"/>
      <c r="S9" s="129"/>
      <c r="T9" s="129"/>
      <c r="U9" s="129"/>
      <c r="V9" s="129"/>
      <c r="W9" s="127"/>
      <c r="X9" s="129"/>
      <c r="Y9" s="10"/>
    </row>
    <row r="11" spans="1:9" ht="12.75">
      <c r="A11" t="s">
        <v>393</v>
      </c>
      <c r="B11" s="13">
        <v>50</v>
      </c>
      <c r="C11" s="23">
        <v>59.35</v>
      </c>
      <c r="D11" s="13">
        <f aca="true" t="shared" si="0" ref="D11:D35">C11/B11*100</f>
        <v>118.7</v>
      </c>
      <c r="F11" t="s">
        <v>393</v>
      </c>
      <c r="G11" s="13">
        <v>50</v>
      </c>
      <c r="H11" s="23">
        <v>52.96</v>
      </c>
      <c r="I11" s="13">
        <f aca="true" t="shared" si="1" ref="I11:I35">H11/G11*100</f>
        <v>105.91999999999999</v>
      </c>
    </row>
    <row r="12" spans="1:9" ht="12.75">
      <c r="A12" t="s">
        <v>394</v>
      </c>
      <c r="B12" s="21">
        <v>500</v>
      </c>
      <c r="C12" s="23">
        <v>582</v>
      </c>
      <c r="D12" s="13">
        <f t="shared" si="0"/>
        <v>116.39999999999999</v>
      </c>
      <c r="F12" t="s">
        <v>394</v>
      </c>
      <c r="G12" s="21">
        <v>500</v>
      </c>
      <c r="H12" s="23">
        <v>545.32</v>
      </c>
      <c r="I12" s="13">
        <f t="shared" si="1"/>
        <v>109.06400000000001</v>
      </c>
    </row>
    <row r="13" spans="1:10" ht="12.75">
      <c r="A13" t="s">
        <v>395</v>
      </c>
      <c r="B13" s="21">
        <v>500</v>
      </c>
      <c r="C13" s="23">
        <v>584</v>
      </c>
      <c r="D13" s="13">
        <f t="shared" si="0"/>
        <v>116.8</v>
      </c>
      <c r="F13" t="s">
        <v>395</v>
      </c>
      <c r="G13" s="21">
        <v>500</v>
      </c>
      <c r="H13" s="23">
        <v>546.13</v>
      </c>
      <c r="I13" s="13">
        <f t="shared" si="1"/>
        <v>109.226</v>
      </c>
      <c r="J13" s="9"/>
    </row>
    <row r="14" spans="1:10" ht="12.75">
      <c r="A14" t="s">
        <v>396</v>
      </c>
      <c r="B14" s="13">
        <v>50</v>
      </c>
      <c r="C14" s="23">
        <v>67.25</v>
      </c>
      <c r="D14" s="13">
        <f t="shared" si="0"/>
        <v>134.5</v>
      </c>
      <c r="F14" t="s">
        <v>396</v>
      </c>
      <c r="G14" s="13">
        <v>50</v>
      </c>
      <c r="H14" s="23">
        <v>53.15</v>
      </c>
      <c r="I14" s="13">
        <f t="shared" si="1"/>
        <v>106.3</v>
      </c>
      <c r="J14" s="9"/>
    </row>
    <row r="15" spans="1:10" ht="12.75">
      <c r="A15" t="s">
        <v>397</v>
      </c>
      <c r="B15" s="21">
        <v>500</v>
      </c>
      <c r="C15" s="23">
        <v>382</v>
      </c>
      <c r="D15" s="13">
        <f t="shared" si="0"/>
        <v>76.4</v>
      </c>
      <c r="F15" t="s">
        <v>397</v>
      </c>
      <c r="G15" s="21">
        <v>500</v>
      </c>
      <c r="H15" s="23">
        <v>410.65</v>
      </c>
      <c r="I15" s="13">
        <f t="shared" si="1"/>
        <v>82.13</v>
      </c>
      <c r="J15" s="9"/>
    </row>
    <row r="16" spans="1:10" ht="12.75">
      <c r="A16" t="s">
        <v>398</v>
      </c>
      <c r="B16" s="21">
        <v>500</v>
      </c>
      <c r="C16" s="23">
        <v>609</v>
      </c>
      <c r="D16" s="13">
        <f t="shared" si="0"/>
        <v>121.8</v>
      </c>
      <c r="F16" t="s">
        <v>398</v>
      </c>
      <c r="G16" s="21">
        <v>500</v>
      </c>
      <c r="H16" s="23">
        <v>602.86</v>
      </c>
      <c r="I16" s="13">
        <f t="shared" si="1"/>
        <v>120.57200000000002</v>
      </c>
      <c r="J16" s="9"/>
    </row>
    <row r="17" spans="1:10" ht="12.75">
      <c r="A17" t="s">
        <v>399</v>
      </c>
      <c r="B17" s="13">
        <v>50</v>
      </c>
      <c r="C17" s="23">
        <v>55.2</v>
      </c>
      <c r="D17" s="13">
        <f t="shared" si="0"/>
        <v>110.4</v>
      </c>
      <c r="F17" t="s">
        <v>399</v>
      </c>
      <c r="G17" s="13">
        <v>50</v>
      </c>
      <c r="H17" s="23">
        <v>53.63</v>
      </c>
      <c r="I17" s="13">
        <f t="shared" si="1"/>
        <v>107.26</v>
      </c>
      <c r="J17" s="9"/>
    </row>
    <row r="18" spans="1:10" ht="12.75">
      <c r="A18" t="s">
        <v>400</v>
      </c>
      <c r="B18" s="13">
        <v>50</v>
      </c>
      <c r="C18" s="23">
        <v>52.03</v>
      </c>
      <c r="D18" s="13">
        <f t="shared" si="0"/>
        <v>104.06</v>
      </c>
      <c r="F18" t="s">
        <v>400</v>
      </c>
      <c r="G18" s="13">
        <v>50</v>
      </c>
      <c r="H18" s="23">
        <v>47.89</v>
      </c>
      <c r="I18" s="13">
        <f t="shared" si="1"/>
        <v>95.78</v>
      </c>
      <c r="J18" s="9"/>
    </row>
    <row r="19" spans="1:10" ht="12.75">
      <c r="A19" t="s">
        <v>401</v>
      </c>
      <c r="B19" s="13">
        <v>50</v>
      </c>
      <c r="C19" s="23">
        <v>52.11</v>
      </c>
      <c r="D19" s="13">
        <f t="shared" si="0"/>
        <v>104.22</v>
      </c>
      <c r="F19" t="s">
        <v>401</v>
      </c>
      <c r="G19" s="13">
        <v>50</v>
      </c>
      <c r="H19" s="23">
        <v>50.44</v>
      </c>
      <c r="I19" s="13">
        <f t="shared" si="1"/>
        <v>100.88</v>
      </c>
      <c r="J19" s="9"/>
    </row>
    <row r="20" spans="1:9" ht="12.75">
      <c r="A20" t="s">
        <v>121</v>
      </c>
      <c r="B20" s="13">
        <v>50</v>
      </c>
      <c r="C20" s="23">
        <v>53.29</v>
      </c>
      <c r="D20" s="13">
        <f t="shared" si="0"/>
        <v>106.58000000000001</v>
      </c>
      <c r="F20" t="s">
        <v>121</v>
      </c>
      <c r="G20" s="13">
        <v>50</v>
      </c>
      <c r="H20" s="23">
        <v>50.12</v>
      </c>
      <c r="I20" s="13">
        <f t="shared" si="1"/>
        <v>100.24</v>
      </c>
    </row>
    <row r="21" spans="1:9" ht="12.75">
      <c r="A21" t="s">
        <v>120</v>
      </c>
      <c r="B21" s="21">
        <v>500</v>
      </c>
      <c r="C21" s="23">
        <v>331.11</v>
      </c>
      <c r="D21" s="13">
        <f t="shared" si="0"/>
        <v>66.22200000000001</v>
      </c>
      <c r="F21" t="s">
        <v>120</v>
      </c>
      <c r="G21" s="21">
        <v>500</v>
      </c>
      <c r="H21" s="23">
        <v>340.07</v>
      </c>
      <c r="I21" s="13">
        <f t="shared" si="1"/>
        <v>68.014</v>
      </c>
    </row>
    <row r="22" spans="1:9" ht="12.75">
      <c r="A22" t="s">
        <v>402</v>
      </c>
      <c r="B22" s="13">
        <v>50</v>
      </c>
      <c r="C22" s="23">
        <v>52.55</v>
      </c>
      <c r="D22" s="13">
        <f t="shared" si="0"/>
        <v>105.1</v>
      </c>
      <c r="F22" t="s">
        <v>402</v>
      </c>
      <c r="G22" s="13">
        <v>50</v>
      </c>
      <c r="H22" s="23">
        <v>52.85</v>
      </c>
      <c r="I22" s="13">
        <f t="shared" si="1"/>
        <v>105.69999999999999</v>
      </c>
    </row>
    <row r="23" spans="1:9" ht="12.75">
      <c r="A23" t="s">
        <v>290</v>
      </c>
      <c r="B23" s="13">
        <v>50</v>
      </c>
      <c r="C23" s="23">
        <v>53.12</v>
      </c>
      <c r="D23" s="13">
        <f t="shared" si="0"/>
        <v>106.24</v>
      </c>
      <c r="F23" t="s">
        <v>290</v>
      </c>
      <c r="G23" s="13">
        <v>50</v>
      </c>
      <c r="H23" s="23">
        <v>54.63</v>
      </c>
      <c r="I23" s="13">
        <f t="shared" si="1"/>
        <v>109.26</v>
      </c>
    </row>
    <row r="24" spans="1:9" ht="12.75">
      <c r="A24" t="s">
        <v>122</v>
      </c>
      <c r="B24" s="13">
        <v>50</v>
      </c>
      <c r="C24" s="23">
        <v>54.27</v>
      </c>
      <c r="D24" s="13">
        <f t="shared" si="0"/>
        <v>108.54000000000002</v>
      </c>
      <c r="F24" t="s">
        <v>122</v>
      </c>
      <c r="G24" s="13">
        <v>50</v>
      </c>
      <c r="H24" s="23">
        <v>52.44</v>
      </c>
      <c r="I24" s="13">
        <f t="shared" si="1"/>
        <v>104.88</v>
      </c>
    </row>
    <row r="25" spans="1:9" ht="12.75">
      <c r="A25" t="s">
        <v>123</v>
      </c>
      <c r="B25" s="13">
        <v>50</v>
      </c>
      <c r="C25" s="23">
        <v>60.82</v>
      </c>
      <c r="D25" s="13">
        <f t="shared" si="0"/>
        <v>121.63999999999999</v>
      </c>
      <c r="F25" t="s">
        <v>123</v>
      </c>
      <c r="G25" s="13">
        <v>50</v>
      </c>
      <c r="H25" s="23">
        <v>60.31</v>
      </c>
      <c r="I25" s="13">
        <f t="shared" si="1"/>
        <v>120.61999999999999</v>
      </c>
    </row>
    <row r="26" spans="1:9" ht="12.75">
      <c r="A26" t="s">
        <v>125</v>
      </c>
      <c r="B26" s="13">
        <v>50</v>
      </c>
      <c r="C26" s="23">
        <v>59.5</v>
      </c>
      <c r="D26" s="13">
        <f t="shared" si="0"/>
        <v>119</v>
      </c>
      <c r="F26" t="s">
        <v>125</v>
      </c>
      <c r="G26" s="13">
        <v>50</v>
      </c>
      <c r="H26" s="23">
        <v>62.68</v>
      </c>
      <c r="I26" s="13">
        <f t="shared" si="1"/>
        <v>125.36</v>
      </c>
    </row>
    <row r="27" spans="1:9" ht="12.75">
      <c r="A27" t="s">
        <v>405</v>
      </c>
      <c r="B27" s="13">
        <v>50</v>
      </c>
      <c r="C27" s="23">
        <v>66.36</v>
      </c>
      <c r="D27" s="13">
        <f t="shared" si="0"/>
        <v>132.72</v>
      </c>
      <c r="F27" t="s">
        <v>405</v>
      </c>
      <c r="G27" s="13">
        <v>50</v>
      </c>
      <c r="H27" s="23">
        <v>64.21</v>
      </c>
      <c r="I27" s="13">
        <f t="shared" si="1"/>
        <v>128.42</v>
      </c>
    </row>
    <row r="28" spans="1:9" ht="12.75">
      <c r="A28" t="s">
        <v>409</v>
      </c>
      <c r="B28" s="13">
        <v>50</v>
      </c>
      <c r="C28" s="23">
        <v>48.43</v>
      </c>
      <c r="D28" s="13">
        <f t="shared" si="0"/>
        <v>96.86</v>
      </c>
      <c r="F28" t="s">
        <v>409</v>
      </c>
      <c r="G28" s="13">
        <v>50</v>
      </c>
      <c r="H28" s="23">
        <v>50.95</v>
      </c>
      <c r="I28" s="13">
        <f t="shared" si="1"/>
        <v>101.9</v>
      </c>
    </row>
    <row r="29" spans="1:9" ht="12.75">
      <c r="A29" t="s">
        <v>412</v>
      </c>
      <c r="B29" s="13">
        <v>50</v>
      </c>
      <c r="C29" s="23">
        <v>49.36</v>
      </c>
      <c r="D29" s="13">
        <f t="shared" si="0"/>
        <v>98.72</v>
      </c>
      <c r="F29" t="s">
        <v>412</v>
      </c>
      <c r="G29" s="13">
        <v>50</v>
      </c>
      <c r="H29" s="23">
        <v>50.67</v>
      </c>
      <c r="I29" s="13">
        <f t="shared" si="1"/>
        <v>101.34</v>
      </c>
    </row>
    <row r="30" spans="1:12" ht="12.75">
      <c r="A30" t="s">
        <v>291</v>
      </c>
      <c r="B30" s="13">
        <v>50</v>
      </c>
      <c r="C30" s="23">
        <v>52.08</v>
      </c>
      <c r="D30" s="13">
        <f t="shared" si="0"/>
        <v>104.15999999999998</v>
      </c>
      <c r="F30" t="s">
        <v>291</v>
      </c>
      <c r="G30" s="13">
        <v>50</v>
      </c>
      <c r="H30" s="23">
        <v>57.29</v>
      </c>
      <c r="I30" s="13">
        <f t="shared" si="1"/>
        <v>114.58</v>
      </c>
      <c r="L30" s="162"/>
    </row>
    <row r="31" spans="1:9" ht="12.75">
      <c r="A31" t="s">
        <v>414</v>
      </c>
      <c r="B31" s="13">
        <v>50</v>
      </c>
      <c r="C31" s="23">
        <v>61.43</v>
      </c>
      <c r="D31" s="13">
        <f t="shared" si="0"/>
        <v>122.85999999999999</v>
      </c>
      <c r="F31" t="s">
        <v>414</v>
      </c>
      <c r="G31" s="13">
        <v>50</v>
      </c>
      <c r="H31" s="23">
        <v>68.86</v>
      </c>
      <c r="I31" s="13">
        <f t="shared" si="1"/>
        <v>137.72</v>
      </c>
    </row>
    <row r="32" spans="1:9" ht="12.75">
      <c r="A32" t="s">
        <v>415</v>
      </c>
      <c r="B32" s="13">
        <v>50</v>
      </c>
      <c r="C32" s="23">
        <v>50.71</v>
      </c>
      <c r="D32" s="13">
        <f t="shared" si="0"/>
        <v>101.42</v>
      </c>
      <c r="F32" t="s">
        <v>415</v>
      </c>
      <c r="G32" s="13">
        <v>50</v>
      </c>
      <c r="H32" s="23">
        <v>53.96</v>
      </c>
      <c r="I32" s="13">
        <f t="shared" si="1"/>
        <v>107.91999999999999</v>
      </c>
    </row>
    <row r="33" spans="1:9" ht="12.75">
      <c r="A33" t="s">
        <v>418</v>
      </c>
      <c r="B33" s="13">
        <v>50</v>
      </c>
      <c r="C33" s="23">
        <v>51.22</v>
      </c>
      <c r="D33" s="13">
        <f t="shared" si="0"/>
        <v>102.44</v>
      </c>
      <c r="F33" t="s">
        <v>418</v>
      </c>
      <c r="G33" s="13">
        <v>50</v>
      </c>
      <c r="H33" s="23">
        <v>52.97</v>
      </c>
      <c r="I33" s="13">
        <f t="shared" si="1"/>
        <v>105.93999999999998</v>
      </c>
    </row>
    <row r="34" spans="1:9" ht="12.75">
      <c r="A34" t="s">
        <v>441</v>
      </c>
      <c r="B34" s="13">
        <v>50</v>
      </c>
      <c r="C34" s="23">
        <v>53.5</v>
      </c>
      <c r="D34" s="13">
        <f t="shared" si="0"/>
        <v>107</v>
      </c>
      <c r="F34" t="s">
        <v>441</v>
      </c>
      <c r="G34" s="13">
        <v>50</v>
      </c>
      <c r="H34" s="23">
        <v>50.01</v>
      </c>
      <c r="I34" s="13">
        <f t="shared" si="1"/>
        <v>100.02</v>
      </c>
    </row>
    <row r="35" spans="1:9" ht="12.75">
      <c r="A35" t="s">
        <v>292</v>
      </c>
      <c r="B35" s="13">
        <v>50</v>
      </c>
      <c r="C35" s="23">
        <v>56.98</v>
      </c>
      <c r="D35" s="13">
        <f t="shared" si="0"/>
        <v>113.96</v>
      </c>
      <c r="F35" t="s">
        <v>292</v>
      </c>
      <c r="G35" s="13">
        <v>50</v>
      </c>
      <c r="H35" s="23">
        <v>50.62</v>
      </c>
      <c r="I35" s="13">
        <f t="shared" si="1"/>
        <v>101.24</v>
      </c>
    </row>
    <row r="36" spans="1:9" ht="12.75">
      <c r="A36" s="5"/>
      <c r="B36" s="5"/>
      <c r="C36" s="5"/>
      <c r="D36" s="5"/>
      <c r="F36" s="5"/>
      <c r="G36" s="5"/>
      <c r="H36" s="5"/>
      <c r="I36" s="5"/>
    </row>
    <row r="38" spans="1:6" ht="14.25">
      <c r="A38" s="27" t="s">
        <v>693</v>
      </c>
      <c r="F38" s="27" t="s">
        <v>694</v>
      </c>
    </row>
    <row r="40" spans="1:9" ht="12.75">
      <c r="A40" s="10"/>
      <c r="B40" s="10" t="s">
        <v>345</v>
      </c>
      <c r="C40" s="10" t="s">
        <v>347</v>
      </c>
      <c r="D40" s="10"/>
      <c r="F40" s="10"/>
      <c r="G40" s="10" t="s">
        <v>345</v>
      </c>
      <c r="H40" s="10" t="s">
        <v>347</v>
      </c>
      <c r="I40" s="10"/>
    </row>
    <row r="41" spans="1:9" ht="12.75">
      <c r="A41" s="4" t="s">
        <v>19</v>
      </c>
      <c r="B41" s="4" t="s">
        <v>281</v>
      </c>
      <c r="C41" s="4" t="s">
        <v>281</v>
      </c>
      <c r="D41" s="4" t="s">
        <v>17</v>
      </c>
      <c r="F41" s="4" t="s">
        <v>19</v>
      </c>
      <c r="G41" s="4" t="s">
        <v>281</v>
      </c>
      <c r="H41" s="4" t="s">
        <v>281</v>
      </c>
      <c r="I41" s="4" t="s">
        <v>17</v>
      </c>
    </row>
    <row r="43" spans="1:9" ht="12.75">
      <c r="A43" s="10" t="s">
        <v>421</v>
      </c>
      <c r="B43" s="21">
        <v>10</v>
      </c>
      <c r="C43" s="14">
        <v>9.98</v>
      </c>
      <c r="D43" s="13">
        <f>C43/B43*100</f>
        <v>99.8</v>
      </c>
      <c r="F43" s="10" t="s">
        <v>421</v>
      </c>
      <c r="G43" s="21">
        <v>10</v>
      </c>
      <c r="H43" s="14">
        <v>9.79</v>
      </c>
      <c r="I43" s="13">
        <f>H43/G43*100</f>
        <v>97.89999999999999</v>
      </c>
    </row>
    <row r="44" spans="1:9" ht="12.75">
      <c r="A44" s="10" t="s">
        <v>426</v>
      </c>
      <c r="B44" s="21">
        <v>10</v>
      </c>
      <c r="C44" s="14">
        <v>9.46</v>
      </c>
      <c r="D44" s="13">
        <f>C44/B44*100</f>
        <v>94.60000000000001</v>
      </c>
      <c r="F44" s="10" t="s">
        <v>426</v>
      </c>
      <c r="G44" s="21">
        <v>10</v>
      </c>
      <c r="H44" s="14">
        <v>9.31</v>
      </c>
      <c r="I44" s="13">
        <f>H44/G44*100</f>
        <v>93.10000000000001</v>
      </c>
    </row>
    <row r="45" spans="1:9" ht="12.75">
      <c r="A45" s="10" t="s">
        <v>430</v>
      </c>
      <c r="B45" s="21">
        <v>10</v>
      </c>
      <c r="C45" s="14">
        <v>10.15</v>
      </c>
      <c r="D45" s="13">
        <f>C45/B45*100</f>
        <v>101.50000000000001</v>
      </c>
      <c r="F45" s="10" t="s">
        <v>430</v>
      </c>
      <c r="G45" s="21">
        <v>10</v>
      </c>
      <c r="H45" s="14">
        <v>9.08</v>
      </c>
      <c r="I45" s="13">
        <f>H45/G45*100</f>
        <v>90.8</v>
      </c>
    </row>
    <row r="46" spans="1:9" ht="12.75">
      <c r="A46" s="10" t="s">
        <v>434</v>
      </c>
      <c r="B46" s="21">
        <v>10</v>
      </c>
      <c r="C46" s="14">
        <v>10.04</v>
      </c>
      <c r="D46" s="13">
        <f>C46/B46*100</f>
        <v>100.4</v>
      </c>
      <c r="F46" s="10" t="s">
        <v>434</v>
      </c>
      <c r="G46" s="21">
        <v>10</v>
      </c>
      <c r="H46" s="14">
        <v>10.52</v>
      </c>
      <c r="I46" s="13">
        <f>H46/G46*100</f>
        <v>105.2</v>
      </c>
    </row>
    <row r="47" spans="1:9" ht="12.75">
      <c r="A47" s="5"/>
      <c r="B47" s="5"/>
      <c r="C47" s="5"/>
      <c r="D47" s="5"/>
      <c r="F47" s="5"/>
      <c r="G47" s="5"/>
      <c r="H47" s="5"/>
      <c r="I47" s="5"/>
    </row>
    <row r="48" spans="6:9" ht="12.75">
      <c r="F48" s="2"/>
      <c r="G48" s="2"/>
      <c r="H48" s="2"/>
      <c r="I48" s="2"/>
    </row>
    <row r="49" spans="1:9" ht="14.25">
      <c r="A49" s="16" t="s">
        <v>455</v>
      </c>
      <c r="F49" s="2"/>
      <c r="G49" s="2"/>
      <c r="H49" s="2"/>
      <c r="I49" s="2"/>
    </row>
    <row r="50" ht="12.75">
      <c r="A50" t="s">
        <v>456</v>
      </c>
    </row>
    <row r="52" ht="14.25">
      <c r="A52" s="16" t="s">
        <v>457</v>
      </c>
    </row>
    <row r="53" ht="12.75">
      <c r="A53" t="s">
        <v>458</v>
      </c>
    </row>
    <row r="67" ht="12.75">
      <c r="K67" t="s">
        <v>15</v>
      </c>
    </row>
  </sheetData>
  <printOptions/>
  <pageMargins left="1.42" right="0.75" top="0.69" bottom="0.43" header="0.5" footer="0.4"/>
  <pageSetup firstPageNumber="39" useFirstPageNumber="1" horizontalDpi="600" verticalDpi="600" orientation="portrait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2" sqref="A2"/>
    </sheetView>
  </sheetViews>
  <sheetFormatPr defaultColWidth="9.140625" defaultRowHeight="12.75"/>
  <cols>
    <col min="3" max="3" width="10.28125" style="0" customWidth="1"/>
    <col min="5" max="5" width="12.7109375" style="0" customWidth="1"/>
    <col min="6" max="6" width="6.421875" style="0" customWidth="1"/>
  </cols>
  <sheetData>
    <row r="1" spans="1:2" ht="15.75">
      <c r="A1" s="7" t="s">
        <v>633</v>
      </c>
      <c r="B1" s="7"/>
    </row>
    <row r="2" spans="1:2" ht="15.75">
      <c r="A2" s="7"/>
      <c r="B2" s="7" t="s">
        <v>274</v>
      </c>
    </row>
    <row r="3" spans="1:2" ht="15.75">
      <c r="A3" s="7"/>
      <c r="B3" s="7"/>
    </row>
    <row r="4" spans="1:2" ht="15.75">
      <c r="A4" s="7"/>
      <c r="B4" s="7"/>
    </row>
    <row r="5" spans="1:2" ht="15.75">
      <c r="A5" s="7"/>
      <c r="B5" s="7"/>
    </row>
    <row r="6" spans="1:2" ht="15.75">
      <c r="A6" s="7"/>
      <c r="B6" s="7"/>
    </row>
    <row r="7" spans="1:2" ht="15.75">
      <c r="A7" s="7"/>
      <c r="B7" s="7"/>
    </row>
    <row r="8" spans="1:21" ht="15.75">
      <c r="A8" s="7"/>
      <c r="B8" s="7"/>
      <c r="U8" s="9"/>
    </row>
    <row r="9" spans="1:2" ht="15.75">
      <c r="A9" s="7"/>
      <c r="B9" s="7"/>
    </row>
    <row r="10" ht="12.75">
      <c r="G10" s="10" t="s">
        <v>27</v>
      </c>
    </row>
    <row r="11" spans="1:10" ht="12.75">
      <c r="A11" s="18" t="s">
        <v>15</v>
      </c>
      <c r="B11" s="40" t="s">
        <v>28</v>
      </c>
      <c r="C11" s="40" t="s">
        <v>29</v>
      </c>
      <c r="D11" s="18"/>
      <c r="E11" s="40" t="s">
        <v>30</v>
      </c>
      <c r="F11" s="40"/>
      <c r="G11" s="40" t="s">
        <v>31</v>
      </c>
      <c r="H11" s="18" t="s">
        <v>15</v>
      </c>
      <c r="I11" s="18" t="s">
        <v>15</v>
      </c>
      <c r="J11" s="18" t="s">
        <v>15</v>
      </c>
    </row>
    <row r="12" spans="1:10" ht="12.75">
      <c r="A12" s="19" t="s">
        <v>32</v>
      </c>
      <c r="B12" s="39" t="s">
        <v>33</v>
      </c>
      <c r="C12" s="39" t="s">
        <v>34</v>
      </c>
      <c r="D12" s="19" t="s">
        <v>19</v>
      </c>
      <c r="E12" s="39" t="s">
        <v>35</v>
      </c>
      <c r="F12" s="39" t="s">
        <v>36</v>
      </c>
      <c r="G12" s="39" t="s">
        <v>35</v>
      </c>
      <c r="H12" s="39" t="s">
        <v>17</v>
      </c>
      <c r="I12" s="39" t="s">
        <v>37</v>
      </c>
      <c r="J12" s="19" t="s">
        <v>38</v>
      </c>
    </row>
    <row r="13" spans="1:10" ht="12.75">
      <c r="A13" s="75"/>
      <c r="B13" s="76"/>
      <c r="C13" s="76"/>
      <c r="D13" s="75"/>
      <c r="E13" s="76"/>
      <c r="F13" s="76"/>
      <c r="G13" s="76"/>
      <c r="H13" s="76"/>
      <c r="I13" s="76"/>
      <c r="J13" s="75"/>
    </row>
    <row r="14" spans="1:10" ht="14.25">
      <c r="A14" s="84">
        <v>36691</v>
      </c>
      <c r="B14" s="84">
        <v>36726</v>
      </c>
      <c r="C14" s="10" t="s">
        <v>39</v>
      </c>
      <c r="D14" s="10" t="s">
        <v>120</v>
      </c>
      <c r="E14" s="10" t="s">
        <v>159</v>
      </c>
      <c r="F14" s="10">
        <v>1</v>
      </c>
      <c r="G14" s="59">
        <v>92.287599</v>
      </c>
      <c r="H14" s="13">
        <v>100</v>
      </c>
      <c r="I14" s="10" t="s">
        <v>40</v>
      </c>
      <c r="J14" s="17" t="s">
        <v>41</v>
      </c>
    </row>
    <row r="15" spans="1:10" ht="14.25">
      <c r="A15" s="84">
        <v>36691</v>
      </c>
      <c r="B15" s="84">
        <v>36726</v>
      </c>
      <c r="C15" s="10" t="s">
        <v>39</v>
      </c>
      <c r="D15" s="10" t="s">
        <v>121</v>
      </c>
      <c r="E15" s="10" t="s">
        <v>160</v>
      </c>
      <c r="F15" s="10">
        <v>1</v>
      </c>
      <c r="G15" s="59">
        <v>35.576995</v>
      </c>
      <c r="H15" s="13">
        <v>97</v>
      </c>
      <c r="I15" s="10" t="s">
        <v>40</v>
      </c>
      <c r="J15" s="17" t="s">
        <v>41</v>
      </c>
    </row>
    <row r="16" spans="1:10" ht="14.25">
      <c r="A16" s="84">
        <v>36691</v>
      </c>
      <c r="B16" s="84">
        <v>36726</v>
      </c>
      <c r="C16" s="10" t="s">
        <v>39</v>
      </c>
      <c r="D16" s="10" t="s">
        <v>122</v>
      </c>
      <c r="E16" s="10" t="s">
        <v>161</v>
      </c>
      <c r="F16" s="10">
        <v>1</v>
      </c>
      <c r="G16" s="59">
        <v>21.14609</v>
      </c>
      <c r="H16" s="13">
        <v>100</v>
      </c>
      <c r="I16" s="10" t="s">
        <v>40</v>
      </c>
      <c r="J16" s="17" t="s">
        <v>41</v>
      </c>
    </row>
    <row r="17" spans="1:10" ht="14.25">
      <c r="A17" s="84">
        <v>36691</v>
      </c>
      <c r="B17" s="84">
        <v>36726</v>
      </c>
      <c r="C17" s="10" t="s">
        <v>39</v>
      </c>
      <c r="D17" s="10" t="s">
        <v>123</v>
      </c>
      <c r="E17" s="10" t="s">
        <v>169</v>
      </c>
      <c r="F17" s="10">
        <v>1</v>
      </c>
      <c r="G17" s="59">
        <v>71.621278</v>
      </c>
      <c r="H17" s="13">
        <v>100</v>
      </c>
      <c r="I17" s="10" t="s">
        <v>40</v>
      </c>
      <c r="J17" s="17" t="s">
        <v>41</v>
      </c>
    </row>
    <row r="18" spans="1:10" ht="14.25">
      <c r="A18" s="84">
        <v>36691</v>
      </c>
      <c r="B18" s="84">
        <v>36726</v>
      </c>
      <c r="C18" s="10" t="s">
        <v>39</v>
      </c>
      <c r="D18" s="10" t="s">
        <v>125</v>
      </c>
      <c r="E18" s="10" t="s">
        <v>162</v>
      </c>
      <c r="F18" s="10">
        <v>1</v>
      </c>
      <c r="G18" s="59">
        <v>57.760058</v>
      </c>
      <c r="H18" s="13">
        <v>102</v>
      </c>
      <c r="I18" s="10" t="s">
        <v>40</v>
      </c>
      <c r="J18" s="17" t="s">
        <v>41</v>
      </c>
    </row>
    <row r="19" spans="1:10" ht="12.75">
      <c r="A19" s="84"/>
      <c r="B19" s="84"/>
      <c r="C19" s="10"/>
      <c r="D19" s="10"/>
      <c r="E19" s="10"/>
      <c r="F19" s="10"/>
      <c r="G19" s="14"/>
      <c r="H19" s="13"/>
      <c r="I19" s="10"/>
      <c r="J19" s="17"/>
    </row>
    <row r="20" spans="1:10" ht="14.25">
      <c r="A20" s="84">
        <v>36691</v>
      </c>
      <c r="B20" s="84">
        <v>36726</v>
      </c>
      <c r="C20" s="10" t="s">
        <v>42</v>
      </c>
      <c r="D20" s="10" t="s">
        <v>120</v>
      </c>
      <c r="E20" s="10" t="s">
        <v>163</v>
      </c>
      <c r="F20" s="10">
        <v>3</v>
      </c>
      <c r="G20" s="13">
        <v>187.83593033333332</v>
      </c>
      <c r="H20" s="13">
        <v>171</v>
      </c>
      <c r="I20" s="10" t="s">
        <v>40</v>
      </c>
      <c r="J20" s="17" t="s">
        <v>41</v>
      </c>
    </row>
    <row r="21" spans="1:10" ht="14.25">
      <c r="A21" s="84">
        <v>36691</v>
      </c>
      <c r="B21" s="84">
        <v>36726</v>
      </c>
      <c r="C21" s="10" t="s">
        <v>42</v>
      </c>
      <c r="D21" s="10" t="s">
        <v>121</v>
      </c>
      <c r="E21" s="10" t="s">
        <v>164</v>
      </c>
      <c r="F21" s="10">
        <v>3</v>
      </c>
      <c r="G21" s="59">
        <v>41.236580000000004</v>
      </c>
      <c r="H21" s="13">
        <v>100</v>
      </c>
      <c r="I21" s="10" t="s">
        <v>40</v>
      </c>
      <c r="J21" s="17" t="s">
        <v>41</v>
      </c>
    </row>
    <row r="22" spans="1:10" ht="14.25">
      <c r="A22" s="84">
        <v>36691</v>
      </c>
      <c r="B22" s="84">
        <v>36726</v>
      </c>
      <c r="C22" s="10" t="s">
        <v>42</v>
      </c>
      <c r="D22" s="10" t="s">
        <v>122</v>
      </c>
      <c r="E22" s="10" t="s">
        <v>165</v>
      </c>
      <c r="F22" s="10">
        <v>3</v>
      </c>
      <c r="G22" s="59">
        <v>21.018396</v>
      </c>
      <c r="H22" s="13">
        <v>100</v>
      </c>
      <c r="I22" s="10" t="s">
        <v>40</v>
      </c>
      <c r="J22" s="17" t="s">
        <v>41</v>
      </c>
    </row>
    <row r="23" spans="1:10" ht="14.25">
      <c r="A23" s="84">
        <v>36691</v>
      </c>
      <c r="B23" s="84">
        <v>36726</v>
      </c>
      <c r="C23" s="10" t="s">
        <v>42</v>
      </c>
      <c r="D23" s="10" t="s">
        <v>123</v>
      </c>
      <c r="E23" s="10" t="s">
        <v>166</v>
      </c>
      <c r="F23" s="10">
        <v>3</v>
      </c>
      <c r="G23" s="59">
        <v>62.781336</v>
      </c>
      <c r="H23" s="13">
        <v>100</v>
      </c>
      <c r="I23" s="10" t="s">
        <v>40</v>
      </c>
      <c r="J23" s="17" t="s">
        <v>41</v>
      </c>
    </row>
    <row r="24" spans="1:10" ht="14.25">
      <c r="A24" s="84">
        <v>36691</v>
      </c>
      <c r="B24" s="84">
        <v>36726</v>
      </c>
      <c r="C24" s="10" t="s">
        <v>42</v>
      </c>
      <c r="D24" s="10" t="s">
        <v>125</v>
      </c>
      <c r="E24" s="10" t="s">
        <v>167</v>
      </c>
      <c r="F24" s="10">
        <v>3</v>
      </c>
      <c r="G24" s="59">
        <v>75.74333066666667</v>
      </c>
      <c r="H24" s="13">
        <v>100</v>
      </c>
      <c r="I24" s="10" t="s">
        <v>40</v>
      </c>
      <c r="J24" s="17" t="s">
        <v>41</v>
      </c>
    </row>
    <row r="25" spans="1:10" ht="12.75">
      <c r="A25" s="5"/>
      <c r="B25" s="5"/>
      <c r="C25" s="4"/>
      <c r="D25" s="4"/>
      <c r="E25" s="4"/>
      <c r="F25" s="4"/>
      <c r="G25" s="38"/>
      <c r="H25" s="37"/>
      <c r="I25" s="5"/>
      <c r="J25" s="5"/>
    </row>
    <row r="26" spans="1:8" ht="12.75">
      <c r="A26" s="11"/>
      <c r="B26" s="11"/>
      <c r="C26" s="10"/>
      <c r="D26" s="10"/>
      <c r="E26" s="10"/>
      <c r="F26" s="10"/>
      <c r="G26" s="12"/>
      <c r="H26" s="13"/>
    </row>
    <row r="27" ht="14.25">
      <c r="A27" s="16" t="s">
        <v>43</v>
      </c>
    </row>
    <row r="28" spans="1:2" ht="12.75">
      <c r="A28" t="s">
        <v>44</v>
      </c>
      <c r="B28" s="20" t="s">
        <v>45</v>
      </c>
    </row>
    <row r="29" ht="14.25">
      <c r="A29" s="16" t="s">
        <v>46</v>
      </c>
    </row>
    <row r="30" ht="12.75">
      <c r="A30" s="17" t="s">
        <v>47</v>
      </c>
    </row>
  </sheetData>
  <printOptions/>
  <pageMargins left="1.06" right="0.25" top="1" bottom="1" header="0.5" footer="0.5"/>
  <pageSetup firstPageNumber="40" useFirstPageNumber="1" horizontalDpi="600" verticalDpi="600" orientation="portrait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2" sqref="A2"/>
    </sheetView>
  </sheetViews>
  <sheetFormatPr defaultColWidth="9.140625" defaultRowHeight="12.75"/>
  <cols>
    <col min="3" max="3" width="10.28125" style="0" customWidth="1"/>
    <col min="5" max="5" width="12.7109375" style="0" customWidth="1"/>
    <col min="6" max="6" width="6.421875" style="0" customWidth="1"/>
    <col min="14" max="14" width="9.57421875" style="0" customWidth="1"/>
  </cols>
  <sheetData>
    <row r="1" spans="1:2" ht="15.75">
      <c r="A1" s="7" t="s">
        <v>634</v>
      </c>
      <c r="B1" s="7"/>
    </row>
    <row r="2" spans="1:2" ht="15.75">
      <c r="A2" s="7"/>
      <c r="B2" s="7" t="s">
        <v>275</v>
      </c>
    </row>
    <row r="3" spans="1:2" ht="15.75">
      <c r="A3" s="7"/>
      <c r="B3" s="7"/>
    </row>
    <row r="4" spans="1:2" ht="15.75">
      <c r="A4" s="7"/>
      <c r="B4" s="7"/>
    </row>
    <row r="5" spans="1:2" ht="15.75">
      <c r="A5" s="7"/>
      <c r="B5" s="7"/>
    </row>
    <row r="6" spans="1:2" ht="15.75">
      <c r="A6" s="7"/>
      <c r="B6" s="7"/>
    </row>
    <row r="7" spans="1:2" ht="15.75">
      <c r="A7" s="7"/>
      <c r="B7" s="7"/>
    </row>
    <row r="8" spans="1:2" ht="15.75">
      <c r="A8" s="7"/>
      <c r="B8" s="7"/>
    </row>
    <row r="9" spans="1:18" ht="15.75">
      <c r="A9" s="7"/>
      <c r="B9" s="7"/>
      <c r="R9" s="9"/>
    </row>
    <row r="10" ht="12.75">
      <c r="G10" s="10" t="s">
        <v>27</v>
      </c>
    </row>
    <row r="11" spans="1:10" ht="12.75">
      <c r="A11" s="18" t="s">
        <v>15</v>
      </c>
      <c r="B11" s="40" t="s">
        <v>28</v>
      </c>
      <c r="C11" s="40" t="s">
        <v>29</v>
      </c>
      <c r="D11" s="18"/>
      <c r="E11" s="40" t="s">
        <v>30</v>
      </c>
      <c r="F11" s="40"/>
      <c r="G11" s="40" t="s">
        <v>31</v>
      </c>
      <c r="H11" s="18" t="s">
        <v>15</v>
      </c>
      <c r="I11" s="18" t="s">
        <v>15</v>
      </c>
      <c r="J11" s="18" t="s">
        <v>15</v>
      </c>
    </row>
    <row r="12" spans="1:10" ht="12.75">
      <c r="A12" s="19" t="s">
        <v>32</v>
      </c>
      <c r="B12" s="39" t="s">
        <v>33</v>
      </c>
      <c r="C12" s="39" t="s">
        <v>34</v>
      </c>
      <c r="D12" s="19" t="s">
        <v>19</v>
      </c>
      <c r="E12" s="39" t="s">
        <v>35</v>
      </c>
      <c r="F12" s="39" t="s">
        <v>36</v>
      </c>
      <c r="G12" s="39" t="s">
        <v>35</v>
      </c>
      <c r="H12" s="39" t="s">
        <v>17</v>
      </c>
      <c r="I12" s="39" t="s">
        <v>37</v>
      </c>
      <c r="J12" s="19" t="s">
        <v>38</v>
      </c>
    </row>
    <row r="13" spans="1:10" ht="12.75">
      <c r="A13" s="75"/>
      <c r="B13" s="76"/>
      <c r="C13" s="76"/>
      <c r="D13" s="75"/>
      <c r="E13" s="76"/>
      <c r="F13" s="76"/>
      <c r="G13" s="76"/>
      <c r="H13" s="76"/>
      <c r="I13" s="76"/>
      <c r="J13" s="75"/>
    </row>
    <row r="14" spans="1:10" ht="14.25">
      <c r="A14" s="84">
        <v>36706</v>
      </c>
      <c r="B14" s="84">
        <v>36740</v>
      </c>
      <c r="C14" s="10" t="s">
        <v>39</v>
      </c>
      <c r="D14" s="10" t="s">
        <v>120</v>
      </c>
      <c r="E14" s="10" t="s">
        <v>159</v>
      </c>
      <c r="F14" s="10">
        <v>1</v>
      </c>
      <c r="G14" s="13">
        <v>106.720557</v>
      </c>
      <c r="H14" s="13">
        <v>113</v>
      </c>
      <c r="I14" s="10" t="s">
        <v>40</v>
      </c>
      <c r="J14" s="17" t="s">
        <v>41</v>
      </c>
    </row>
    <row r="15" spans="1:10" ht="14.25">
      <c r="A15" s="84">
        <v>36706</v>
      </c>
      <c r="B15" s="84">
        <v>36740</v>
      </c>
      <c r="C15" s="10" t="s">
        <v>39</v>
      </c>
      <c r="D15" s="10" t="s">
        <v>121</v>
      </c>
      <c r="E15" s="10" t="s">
        <v>160</v>
      </c>
      <c r="F15" s="10">
        <v>1</v>
      </c>
      <c r="G15" s="59">
        <v>38.519499</v>
      </c>
      <c r="H15" s="13">
        <v>100</v>
      </c>
      <c r="I15" s="10" t="s">
        <v>40</v>
      </c>
      <c r="J15" s="17" t="s">
        <v>41</v>
      </c>
    </row>
    <row r="16" spans="1:10" ht="14.25">
      <c r="A16" s="84">
        <v>36706</v>
      </c>
      <c r="B16" s="84">
        <v>36740</v>
      </c>
      <c r="C16" s="10" t="s">
        <v>39</v>
      </c>
      <c r="D16" s="10" t="s">
        <v>122</v>
      </c>
      <c r="E16" s="10" t="s">
        <v>161</v>
      </c>
      <c r="F16" s="10">
        <v>1</v>
      </c>
      <c r="G16" s="59">
        <v>20.877399</v>
      </c>
      <c r="H16" s="13">
        <v>100</v>
      </c>
      <c r="I16" s="10" t="s">
        <v>40</v>
      </c>
      <c r="J16" s="17" t="s">
        <v>41</v>
      </c>
    </row>
    <row r="17" spans="1:10" ht="14.25">
      <c r="A17" s="84">
        <v>36706</v>
      </c>
      <c r="B17" s="84">
        <v>36740</v>
      </c>
      <c r="C17" s="10" t="s">
        <v>39</v>
      </c>
      <c r="D17" s="10" t="s">
        <v>123</v>
      </c>
      <c r="E17" s="10" t="s">
        <v>169</v>
      </c>
      <c r="F17" s="10">
        <v>1</v>
      </c>
      <c r="G17" s="59">
        <v>70.78394</v>
      </c>
      <c r="H17" s="13">
        <v>99</v>
      </c>
      <c r="I17" s="10" t="s">
        <v>40</v>
      </c>
      <c r="J17" s="17" t="s">
        <v>41</v>
      </c>
    </row>
    <row r="18" spans="1:10" ht="14.25">
      <c r="A18" s="84">
        <v>36706</v>
      </c>
      <c r="B18" s="84">
        <v>36740</v>
      </c>
      <c r="C18" s="10" t="s">
        <v>39</v>
      </c>
      <c r="D18" s="10" t="s">
        <v>125</v>
      </c>
      <c r="E18" s="10" t="s">
        <v>162</v>
      </c>
      <c r="F18" s="10">
        <v>1</v>
      </c>
      <c r="G18" s="59">
        <v>57.082364</v>
      </c>
      <c r="H18" s="13">
        <v>101</v>
      </c>
      <c r="I18" s="10" t="s">
        <v>40</v>
      </c>
      <c r="J18" s="17" t="s">
        <v>41</v>
      </c>
    </row>
    <row r="19" spans="1:10" ht="12.75">
      <c r="A19" s="84"/>
      <c r="B19" s="84"/>
      <c r="C19" s="10"/>
      <c r="D19" s="10"/>
      <c r="E19" s="10"/>
      <c r="F19" s="10"/>
      <c r="G19" s="14"/>
      <c r="H19" s="13"/>
      <c r="I19" s="10"/>
      <c r="J19" s="17"/>
    </row>
    <row r="20" spans="1:10" ht="14.25">
      <c r="A20" s="84">
        <v>36706</v>
      </c>
      <c r="B20" s="84">
        <v>36740</v>
      </c>
      <c r="C20" s="10" t="s">
        <v>42</v>
      </c>
      <c r="D20" s="10" t="s">
        <v>120</v>
      </c>
      <c r="E20" s="10" t="s">
        <v>163</v>
      </c>
      <c r="F20" s="10">
        <v>3</v>
      </c>
      <c r="G20" s="13">
        <v>202.18818875</v>
      </c>
      <c r="H20" s="13">
        <v>184</v>
      </c>
      <c r="I20" s="10" t="s">
        <v>40</v>
      </c>
      <c r="J20" s="17" t="s">
        <v>41</v>
      </c>
    </row>
    <row r="21" spans="1:10" ht="14.25">
      <c r="A21" s="84">
        <v>36706</v>
      </c>
      <c r="B21" s="84">
        <v>36740</v>
      </c>
      <c r="C21" s="10" t="s">
        <v>42</v>
      </c>
      <c r="D21" s="10" t="s">
        <v>121</v>
      </c>
      <c r="E21" s="10" t="s">
        <v>164</v>
      </c>
      <c r="F21" s="10">
        <v>3</v>
      </c>
      <c r="G21" s="59">
        <v>41.362930750000004</v>
      </c>
      <c r="H21" s="13">
        <v>100</v>
      </c>
      <c r="I21" s="10" t="s">
        <v>40</v>
      </c>
      <c r="J21" s="17" t="s">
        <v>41</v>
      </c>
    </row>
    <row r="22" spans="1:10" ht="14.25">
      <c r="A22" s="84">
        <v>36706</v>
      </c>
      <c r="B22" s="84">
        <v>36740</v>
      </c>
      <c r="C22" s="10" t="s">
        <v>42</v>
      </c>
      <c r="D22" s="10" t="s">
        <v>122</v>
      </c>
      <c r="E22" s="10" t="s">
        <v>165</v>
      </c>
      <c r="F22" s="10">
        <v>3</v>
      </c>
      <c r="G22" s="59">
        <v>19.969478</v>
      </c>
      <c r="H22" s="13">
        <v>100</v>
      </c>
      <c r="I22" s="10" t="s">
        <v>40</v>
      </c>
      <c r="J22" s="17" t="s">
        <v>41</v>
      </c>
    </row>
    <row r="23" spans="1:10" ht="14.25">
      <c r="A23" s="84">
        <v>36706</v>
      </c>
      <c r="B23" s="84">
        <v>36740</v>
      </c>
      <c r="C23" s="10" t="s">
        <v>42</v>
      </c>
      <c r="D23" s="10" t="s">
        <v>123</v>
      </c>
      <c r="E23" s="10" t="s">
        <v>166</v>
      </c>
      <c r="F23" s="10">
        <v>3</v>
      </c>
      <c r="G23" s="59">
        <v>61.58298925</v>
      </c>
      <c r="H23" s="13">
        <v>98</v>
      </c>
      <c r="I23" s="10" t="s">
        <v>40</v>
      </c>
      <c r="J23" s="17" t="s">
        <v>41</v>
      </c>
    </row>
    <row r="24" spans="1:10" ht="14.25">
      <c r="A24" s="84">
        <v>36706</v>
      </c>
      <c r="B24" s="84">
        <v>36740</v>
      </c>
      <c r="C24" s="10" t="s">
        <v>42</v>
      </c>
      <c r="D24" s="10" t="s">
        <v>125</v>
      </c>
      <c r="E24" s="10" t="s">
        <v>167</v>
      </c>
      <c r="F24" s="10">
        <v>3</v>
      </c>
      <c r="G24" s="59">
        <v>73.582236</v>
      </c>
      <c r="H24" s="13">
        <v>100</v>
      </c>
      <c r="I24" s="10" t="s">
        <v>40</v>
      </c>
      <c r="J24" s="17" t="s">
        <v>41</v>
      </c>
    </row>
    <row r="25" spans="1:10" ht="12.75">
      <c r="A25" s="5"/>
      <c r="B25" s="5"/>
      <c r="C25" s="4"/>
      <c r="D25" s="4"/>
      <c r="E25" s="4"/>
      <c r="F25" s="4"/>
      <c r="G25" s="38"/>
      <c r="H25" s="37"/>
      <c r="I25" s="5"/>
      <c r="J25" s="5"/>
    </row>
    <row r="26" spans="1:8" ht="12.75">
      <c r="A26" s="11"/>
      <c r="B26" s="11"/>
      <c r="C26" s="10"/>
      <c r="D26" s="10"/>
      <c r="E26" s="10"/>
      <c r="F26" s="10"/>
      <c r="G26" s="12"/>
      <c r="H26" s="13"/>
    </row>
    <row r="27" ht="14.25">
      <c r="A27" s="16" t="s">
        <v>43</v>
      </c>
    </row>
    <row r="28" spans="1:2" ht="12.75">
      <c r="A28" t="s">
        <v>44</v>
      </c>
      <c r="B28" s="20" t="s">
        <v>45</v>
      </c>
    </row>
    <row r="29" ht="14.25">
      <c r="A29" s="16" t="s">
        <v>46</v>
      </c>
    </row>
    <row r="30" ht="12.75">
      <c r="A30" s="17" t="s">
        <v>47</v>
      </c>
    </row>
  </sheetData>
  <printOptions/>
  <pageMargins left="1.06" right="0.25" top="1" bottom="1" header="0.5" footer="0.5"/>
  <pageSetup firstPageNumber="41" useFirstPageNumber="1" horizontalDpi="600" verticalDpi="600" orientation="portrait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2" sqref="A2"/>
    </sheetView>
  </sheetViews>
  <sheetFormatPr defaultColWidth="9.140625" defaultRowHeight="12.75"/>
  <cols>
    <col min="3" max="3" width="10.28125" style="0" customWidth="1"/>
    <col min="5" max="5" width="12.7109375" style="0" customWidth="1"/>
    <col min="17" max="17" width="17.7109375" style="0" customWidth="1"/>
  </cols>
  <sheetData>
    <row r="1" spans="1:2" ht="15.75">
      <c r="A1" s="7" t="s">
        <v>635</v>
      </c>
      <c r="B1" s="7"/>
    </row>
    <row r="2" spans="1:2" ht="15.75">
      <c r="A2" s="7"/>
      <c r="B2" s="7" t="s">
        <v>584</v>
      </c>
    </row>
    <row r="3" spans="1:2" ht="15.75">
      <c r="A3" s="7"/>
      <c r="B3" s="7" t="s">
        <v>585</v>
      </c>
    </row>
    <row r="4" spans="1:2" ht="15.75">
      <c r="A4" s="7"/>
      <c r="B4" s="7"/>
    </row>
    <row r="5" spans="1:2" ht="15.75">
      <c r="A5" s="7"/>
      <c r="B5" s="7"/>
    </row>
    <row r="6" spans="1:2" ht="15.75">
      <c r="A6" s="7"/>
      <c r="B6" s="7"/>
    </row>
    <row r="7" spans="1:2" ht="15.75">
      <c r="A7" s="7"/>
      <c r="B7" s="7"/>
    </row>
    <row r="8" spans="1:20" ht="15.75">
      <c r="A8" s="7"/>
      <c r="B8" s="7"/>
      <c r="T8" s="9"/>
    </row>
    <row r="9" spans="1:2" ht="15.75">
      <c r="A9" s="7"/>
      <c r="B9" s="7"/>
    </row>
    <row r="10" ht="12.75">
      <c r="F10" s="10" t="s">
        <v>15</v>
      </c>
    </row>
    <row r="11" spans="1:9" ht="12.75">
      <c r="A11" s="18" t="s">
        <v>15</v>
      </c>
      <c r="B11" s="40" t="s">
        <v>28</v>
      </c>
      <c r="C11" s="40" t="s">
        <v>29</v>
      </c>
      <c r="D11" s="18"/>
      <c r="E11" s="40" t="s">
        <v>30</v>
      </c>
      <c r="F11" s="40" t="s">
        <v>31</v>
      </c>
      <c r="G11" s="18" t="s">
        <v>15</v>
      </c>
      <c r="H11" s="18" t="s">
        <v>15</v>
      </c>
      <c r="I11" s="18" t="s">
        <v>15</v>
      </c>
    </row>
    <row r="12" spans="1:9" ht="12.75">
      <c r="A12" s="19" t="s">
        <v>32</v>
      </c>
      <c r="B12" s="39" t="s">
        <v>33</v>
      </c>
      <c r="C12" s="39" t="s">
        <v>34</v>
      </c>
      <c r="D12" s="19" t="s">
        <v>19</v>
      </c>
      <c r="E12" s="39" t="s">
        <v>35</v>
      </c>
      <c r="F12" s="39" t="s">
        <v>35</v>
      </c>
      <c r="G12" s="39" t="s">
        <v>17</v>
      </c>
      <c r="H12" s="39" t="s">
        <v>37</v>
      </c>
      <c r="I12" s="19" t="s">
        <v>38</v>
      </c>
    </row>
    <row r="13" spans="1:9" ht="12.75">
      <c r="A13" s="75"/>
      <c r="B13" s="76"/>
      <c r="C13" s="76"/>
      <c r="D13" s="75"/>
      <c r="E13" s="76"/>
      <c r="F13" s="76"/>
      <c r="G13" s="76"/>
      <c r="H13" s="76"/>
      <c r="I13" s="75"/>
    </row>
    <row r="14" spans="1:9" ht="14.25">
      <c r="A14" s="84">
        <v>36691</v>
      </c>
      <c r="B14" s="84">
        <v>36726</v>
      </c>
      <c r="C14" s="10" t="s">
        <v>245</v>
      </c>
      <c r="D14" s="10" t="s">
        <v>120</v>
      </c>
      <c r="E14" s="10" t="s">
        <v>246</v>
      </c>
      <c r="F14" s="23">
        <v>1375.0201499999998</v>
      </c>
      <c r="G14" s="13">
        <v>121</v>
      </c>
      <c r="H14" s="10" t="s">
        <v>40</v>
      </c>
      <c r="I14" s="17" t="s">
        <v>41</v>
      </c>
    </row>
    <row r="15" spans="1:9" ht="14.25">
      <c r="A15" s="84">
        <v>36691</v>
      </c>
      <c r="B15" s="84">
        <v>36726</v>
      </c>
      <c r="C15" s="10" t="s">
        <v>245</v>
      </c>
      <c r="D15" s="10" t="s">
        <v>121</v>
      </c>
      <c r="E15" s="10" t="s">
        <v>247</v>
      </c>
      <c r="F15" s="23">
        <v>751.92402</v>
      </c>
      <c r="G15" s="13">
        <v>100</v>
      </c>
      <c r="H15" s="10" t="s">
        <v>40</v>
      </c>
      <c r="I15" s="17" t="s">
        <v>41</v>
      </c>
    </row>
    <row r="16" spans="1:9" ht="14.25">
      <c r="A16" s="84">
        <v>36691</v>
      </c>
      <c r="B16" s="84">
        <v>36726</v>
      </c>
      <c r="C16" s="10" t="s">
        <v>245</v>
      </c>
      <c r="D16" s="10" t="s">
        <v>122</v>
      </c>
      <c r="E16" s="10" t="s">
        <v>248</v>
      </c>
      <c r="F16" s="23">
        <v>2047.2038766666665</v>
      </c>
      <c r="G16" s="13">
        <v>108</v>
      </c>
      <c r="H16" s="10" t="s">
        <v>40</v>
      </c>
      <c r="I16" s="17" t="s">
        <v>41</v>
      </c>
    </row>
    <row r="17" spans="1:9" ht="14.25">
      <c r="A17" s="84">
        <v>36691</v>
      </c>
      <c r="B17" s="84">
        <v>36726</v>
      </c>
      <c r="C17" s="10" t="s">
        <v>245</v>
      </c>
      <c r="D17" s="10" t="s">
        <v>123</v>
      </c>
      <c r="E17" s="10" t="s">
        <v>249</v>
      </c>
      <c r="F17" s="23">
        <v>663.8280133333334</v>
      </c>
      <c r="G17" s="13">
        <v>109</v>
      </c>
      <c r="H17" s="10" t="s">
        <v>40</v>
      </c>
      <c r="I17" s="17" t="s">
        <v>41</v>
      </c>
    </row>
    <row r="18" spans="1:9" ht="14.25">
      <c r="A18" s="84">
        <v>36691</v>
      </c>
      <c r="B18" s="84">
        <v>36726</v>
      </c>
      <c r="C18" s="10" t="s">
        <v>245</v>
      </c>
      <c r="D18" s="10" t="s">
        <v>125</v>
      </c>
      <c r="E18" s="10" t="s">
        <v>250</v>
      </c>
      <c r="F18" s="23">
        <v>139.63379333333336</v>
      </c>
      <c r="G18" s="13">
        <v>111</v>
      </c>
      <c r="H18" s="10" t="s">
        <v>40</v>
      </c>
      <c r="I18" s="17" t="s">
        <v>41</v>
      </c>
    </row>
    <row r="19" spans="1:9" ht="12.75">
      <c r="A19" s="84"/>
      <c r="B19" s="84"/>
      <c r="C19" s="10"/>
      <c r="D19" s="10"/>
      <c r="E19" s="10"/>
      <c r="F19" s="23"/>
      <c r="G19" s="13"/>
      <c r="H19" s="10"/>
      <c r="I19" s="17"/>
    </row>
    <row r="20" spans="1:9" ht="14.25">
      <c r="A20" s="84">
        <v>36691</v>
      </c>
      <c r="B20" s="84">
        <v>36726</v>
      </c>
      <c r="C20" s="10" t="s">
        <v>251</v>
      </c>
      <c r="D20" s="10" t="s">
        <v>120</v>
      </c>
      <c r="E20" s="10" t="s">
        <v>252</v>
      </c>
      <c r="F20" s="23">
        <v>890.1006800000001</v>
      </c>
      <c r="G20" s="13">
        <v>115</v>
      </c>
      <c r="H20" s="10" t="s">
        <v>40</v>
      </c>
      <c r="I20" s="17" t="s">
        <v>41</v>
      </c>
    </row>
    <row r="21" spans="1:9" ht="14.25">
      <c r="A21" s="84">
        <v>36691</v>
      </c>
      <c r="B21" s="84">
        <v>36726</v>
      </c>
      <c r="C21" s="10" t="s">
        <v>251</v>
      </c>
      <c r="D21" s="10" t="s">
        <v>121</v>
      </c>
      <c r="E21" s="10" t="s">
        <v>253</v>
      </c>
      <c r="F21" s="23">
        <v>346.86009</v>
      </c>
      <c r="G21" s="13">
        <v>106</v>
      </c>
      <c r="H21" s="10" t="s">
        <v>40</v>
      </c>
      <c r="I21" s="17" t="s">
        <v>41</v>
      </c>
    </row>
    <row r="22" spans="1:9" ht="14.25">
      <c r="A22" s="84">
        <v>36691</v>
      </c>
      <c r="B22" s="84">
        <v>36726</v>
      </c>
      <c r="C22" s="10" t="s">
        <v>251</v>
      </c>
      <c r="D22" s="10" t="s">
        <v>122</v>
      </c>
      <c r="E22" s="10" t="s">
        <v>252</v>
      </c>
      <c r="F22" s="23">
        <v>845.4724766666666</v>
      </c>
      <c r="G22" s="13">
        <v>110</v>
      </c>
      <c r="H22" s="10" t="s">
        <v>40</v>
      </c>
      <c r="I22" s="17" t="s">
        <v>41</v>
      </c>
    </row>
    <row r="23" spans="1:9" ht="14.25">
      <c r="A23" s="84">
        <v>36691</v>
      </c>
      <c r="B23" s="84">
        <v>36726</v>
      </c>
      <c r="C23" s="10" t="s">
        <v>251</v>
      </c>
      <c r="D23" s="10" t="s">
        <v>123</v>
      </c>
      <c r="E23" s="10" t="s">
        <v>254</v>
      </c>
      <c r="F23" s="23">
        <v>850.1889933333334</v>
      </c>
      <c r="G23" s="13">
        <v>107</v>
      </c>
      <c r="H23" s="10" t="s">
        <v>40</v>
      </c>
      <c r="I23" s="17" t="s">
        <v>41</v>
      </c>
    </row>
    <row r="24" spans="1:9" ht="14.25">
      <c r="A24" s="84">
        <v>36691</v>
      </c>
      <c r="B24" s="84">
        <v>36726</v>
      </c>
      <c r="C24" s="10" t="s">
        <v>251</v>
      </c>
      <c r="D24" s="10" t="s">
        <v>125</v>
      </c>
      <c r="E24" s="10" t="s">
        <v>255</v>
      </c>
      <c r="F24" s="23">
        <v>203.4726633333333</v>
      </c>
      <c r="G24" s="13">
        <v>107</v>
      </c>
      <c r="H24" s="10" t="s">
        <v>40</v>
      </c>
      <c r="I24" s="17" t="s">
        <v>41</v>
      </c>
    </row>
    <row r="25" spans="1:9" ht="12.75">
      <c r="A25" s="5"/>
      <c r="B25" s="5"/>
      <c r="C25" s="4"/>
      <c r="D25" s="4"/>
      <c r="E25" s="4"/>
      <c r="F25" s="38"/>
      <c r="G25" s="37"/>
      <c r="H25" s="5"/>
      <c r="I25" s="5"/>
    </row>
    <row r="26" spans="1:7" ht="12.75">
      <c r="A26" s="11"/>
      <c r="B26" s="11"/>
      <c r="C26" s="10"/>
      <c r="D26" s="10"/>
      <c r="E26" s="10"/>
      <c r="F26" s="12"/>
      <c r="G26" s="13"/>
    </row>
    <row r="27" ht="14.25">
      <c r="A27" s="16" t="s">
        <v>258</v>
      </c>
    </row>
    <row r="28" spans="1:2" ht="12.75">
      <c r="A28" t="s">
        <v>44</v>
      </c>
      <c r="B28" s="20" t="s">
        <v>256</v>
      </c>
    </row>
    <row r="29" ht="14.25">
      <c r="A29" s="16" t="s">
        <v>259</v>
      </c>
    </row>
    <row r="30" ht="12.75">
      <c r="A30" s="17" t="s">
        <v>257</v>
      </c>
    </row>
  </sheetData>
  <printOptions/>
  <pageMargins left="1.06" right="0.25" top="1" bottom="1" header="0.5" footer="0.5"/>
  <pageSetup firstPageNumber="42" useFirstPageNumber="1" horizontalDpi="600" verticalDpi="600" orientation="portrait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"/>
    </sheetView>
  </sheetViews>
  <sheetFormatPr defaultColWidth="9.140625" defaultRowHeight="12.75"/>
  <cols>
    <col min="3" max="3" width="10.28125" style="0" customWidth="1"/>
    <col min="5" max="5" width="14.421875" style="0" customWidth="1"/>
    <col min="17" max="17" width="43.00390625" style="0" customWidth="1"/>
  </cols>
  <sheetData>
    <row r="1" spans="1:2" ht="15.75">
      <c r="A1" s="7" t="s">
        <v>636</v>
      </c>
      <c r="B1" s="7"/>
    </row>
    <row r="2" spans="1:2" ht="15.75">
      <c r="A2" s="7"/>
      <c r="B2" s="7" t="s">
        <v>695</v>
      </c>
    </row>
    <row r="3" spans="1:2" ht="15.75">
      <c r="A3" s="7"/>
      <c r="B3" s="7" t="s">
        <v>696</v>
      </c>
    </row>
    <row r="4" spans="1:2" ht="15.75">
      <c r="A4" s="7"/>
      <c r="B4" s="7"/>
    </row>
    <row r="5" spans="1:2" ht="15.75">
      <c r="A5" s="7"/>
      <c r="B5" s="7"/>
    </row>
    <row r="6" spans="1:2" ht="15.75">
      <c r="A6" s="7"/>
      <c r="B6" s="7"/>
    </row>
    <row r="7" spans="1:2" ht="15.75">
      <c r="A7" s="7"/>
      <c r="B7" s="7"/>
    </row>
    <row r="8" spans="1:2" ht="15.75">
      <c r="A8" s="7"/>
      <c r="B8" s="7"/>
    </row>
    <row r="9" spans="1:2" ht="15.75">
      <c r="A9" s="7"/>
      <c r="B9" s="7"/>
    </row>
    <row r="10" ht="12.75">
      <c r="F10" s="10" t="s">
        <v>15</v>
      </c>
    </row>
    <row r="11" spans="1:9" ht="12.75">
      <c r="A11" s="18" t="s">
        <v>15</v>
      </c>
      <c r="B11" s="40" t="s">
        <v>28</v>
      </c>
      <c r="C11" s="40" t="s">
        <v>29</v>
      </c>
      <c r="D11" s="18"/>
      <c r="E11" s="40" t="s">
        <v>30</v>
      </c>
      <c r="F11" s="40" t="s">
        <v>31</v>
      </c>
      <c r="G11" s="18" t="s">
        <v>15</v>
      </c>
      <c r="H11" s="18" t="s">
        <v>15</v>
      </c>
      <c r="I11" s="18" t="s">
        <v>15</v>
      </c>
    </row>
    <row r="12" spans="1:9" ht="12.75">
      <c r="A12" s="19" t="s">
        <v>32</v>
      </c>
      <c r="B12" s="39" t="s">
        <v>33</v>
      </c>
      <c r="C12" s="39" t="s">
        <v>34</v>
      </c>
      <c r="D12" s="19" t="s">
        <v>19</v>
      </c>
      <c r="E12" s="39" t="s">
        <v>35</v>
      </c>
      <c r="F12" s="39" t="s">
        <v>35</v>
      </c>
      <c r="G12" s="39" t="s">
        <v>17</v>
      </c>
      <c r="H12" s="39" t="s">
        <v>37</v>
      </c>
      <c r="I12" s="19" t="s">
        <v>38</v>
      </c>
    </row>
    <row r="13" spans="1:9" ht="12.75">
      <c r="A13" s="75"/>
      <c r="B13" s="76"/>
      <c r="C13" s="76"/>
      <c r="D13" s="75"/>
      <c r="E13" s="76"/>
      <c r="F13" s="76"/>
      <c r="G13" s="76"/>
      <c r="H13" s="76"/>
      <c r="I13" s="75"/>
    </row>
    <row r="14" spans="1:9" ht="14.25">
      <c r="A14" s="84">
        <v>36706</v>
      </c>
      <c r="B14" s="84">
        <v>36740</v>
      </c>
      <c r="C14" s="10" t="s">
        <v>237</v>
      </c>
      <c r="D14" s="10" t="s">
        <v>120</v>
      </c>
      <c r="E14" s="10" t="s">
        <v>239</v>
      </c>
      <c r="F14" s="98">
        <v>45493.68261591479</v>
      </c>
      <c r="G14" s="13">
        <v>93</v>
      </c>
      <c r="H14" s="10" t="s">
        <v>40</v>
      </c>
      <c r="I14" s="17" t="s">
        <v>41</v>
      </c>
    </row>
    <row r="15" spans="1:9" ht="14.25">
      <c r="A15" s="84">
        <v>36706</v>
      </c>
      <c r="B15" s="84">
        <v>36740</v>
      </c>
      <c r="C15" s="10" t="s">
        <v>237</v>
      </c>
      <c r="D15" s="10" t="s">
        <v>121</v>
      </c>
      <c r="E15" s="10" t="s">
        <v>241</v>
      </c>
      <c r="F15" s="98">
        <v>343.449430075188</v>
      </c>
      <c r="G15" s="13">
        <v>75</v>
      </c>
      <c r="H15" s="10" t="s">
        <v>40</v>
      </c>
      <c r="I15" s="17" t="s">
        <v>41</v>
      </c>
    </row>
    <row r="16" spans="1:9" ht="14.25">
      <c r="A16" s="84">
        <v>36706</v>
      </c>
      <c r="B16" s="84">
        <v>36740</v>
      </c>
      <c r="C16" s="10" t="s">
        <v>237</v>
      </c>
      <c r="D16" s="10" t="s">
        <v>122</v>
      </c>
      <c r="E16" s="10" t="s">
        <v>242</v>
      </c>
      <c r="F16" s="98">
        <v>473.4126765664161</v>
      </c>
      <c r="G16" s="13">
        <v>101</v>
      </c>
      <c r="H16" s="10" t="s">
        <v>40</v>
      </c>
      <c r="I16" s="17" t="s">
        <v>41</v>
      </c>
    </row>
    <row r="17" spans="1:9" ht="14.25">
      <c r="A17" s="84">
        <v>36706</v>
      </c>
      <c r="B17" s="84">
        <v>36740</v>
      </c>
      <c r="C17" s="10" t="s">
        <v>237</v>
      </c>
      <c r="D17" s="10" t="s">
        <v>123</v>
      </c>
      <c r="E17" s="10" t="s">
        <v>243</v>
      </c>
      <c r="F17" s="98">
        <v>842.3521958646617</v>
      </c>
      <c r="G17" s="13">
        <v>100</v>
      </c>
      <c r="H17" s="10" t="s">
        <v>40</v>
      </c>
      <c r="I17" s="17" t="s">
        <v>41</v>
      </c>
    </row>
    <row r="18" spans="1:9" ht="14.25">
      <c r="A18" s="84">
        <v>36706</v>
      </c>
      <c r="B18" s="84">
        <v>36740</v>
      </c>
      <c r="C18" s="10" t="s">
        <v>237</v>
      </c>
      <c r="D18" s="10" t="s">
        <v>125</v>
      </c>
      <c r="E18" s="10" t="s">
        <v>244</v>
      </c>
      <c r="F18" s="98">
        <v>193.680478320802</v>
      </c>
      <c r="G18" s="13">
        <v>97</v>
      </c>
      <c r="H18" s="10" t="s">
        <v>40</v>
      </c>
      <c r="I18" s="17" t="s">
        <v>41</v>
      </c>
    </row>
    <row r="19" spans="1:9" ht="12.75">
      <c r="A19" s="84"/>
      <c r="B19" s="84"/>
      <c r="C19" s="10"/>
      <c r="D19" s="10"/>
      <c r="E19" s="10"/>
      <c r="F19" s="23"/>
      <c r="G19" s="13"/>
      <c r="H19" s="10"/>
      <c r="I19" s="17"/>
    </row>
    <row r="20" spans="1:9" ht="14.25">
      <c r="A20" s="84">
        <v>36706</v>
      </c>
      <c r="B20" s="84">
        <v>36740</v>
      </c>
      <c r="C20" s="10" t="s">
        <v>238</v>
      </c>
      <c r="D20" s="10" t="s">
        <v>120</v>
      </c>
      <c r="E20" s="10" t="s">
        <v>240</v>
      </c>
      <c r="F20" s="98">
        <v>40543.12006069057</v>
      </c>
      <c r="G20" s="13">
        <v>100</v>
      </c>
      <c r="H20" s="10" t="s">
        <v>40</v>
      </c>
      <c r="I20" s="17" t="s">
        <v>41</v>
      </c>
    </row>
    <row r="21" spans="1:9" ht="14.25">
      <c r="A21" s="84">
        <v>36706</v>
      </c>
      <c r="B21" s="84">
        <v>36740</v>
      </c>
      <c r="C21" s="10" t="s">
        <v>238</v>
      </c>
      <c r="D21" s="10" t="s">
        <v>121</v>
      </c>
      <c r="E21" s="99" t="s">
        <v>233</v>
      </c>
      <c r="F21" s="101">
        <v>613.9236984063745</v>
      </c>
      <c r="G21" s="100" t="s">
        <v>233</v>
      </c>
      <c r="H21" s="10" t="s">
        <v>40</v>
      </c>
      <c r="I21" s="17" t="s">
        <v>41</v>
      </c>
    </row>
    <row r="22" spans="1:9" ht="14.25">
      <c r="A22" s="84">
        <v>36706</v>
      </c>
      <c r="B22" s="84">
        <v>36740</v>
      </c>
      <c r="C22" s="10" t="s">
        <v>238</v>
      </c>
      <c r="D22" s="10" t="s">
        <v>122</v>
      </c>
      <c r="E22" s="10" t="s">
        <v>234</v>
      </c>
      <c r="F22" s="102">
        <v>93.63696560424967</v>
      </c>
      <c r="G22" s="13">
        <v>100</v>
      </c>
      <c r="H22" s="10" t="s">
        <v>40</v>
      </c>
      <c r="I22" s="17" t="s">
        <v>41</v>
      </c>
    </row>
    <row r="23" spans="1:9" ht="14.25">
      <c r="A23" s="84">
        <v>36706</v>
      </c>
      <c r="B23" s="84">
        <v>36740</v>
      </c>
      <c r="C23" s="10" t="s">
        <v>238</v>
      </c>
      <c r="D23" s="10" t="s">
        <v>123</v>
      </c>
      <c r="E23" s="10" t="s">
        <v>235</v>
      </c>
      <c r="F23" s="98">
        <v>432.637396812749</v>
      </c>
      <c r="G23" s="13">
        <v>100</v>
      </c>
      <c r="H23" s="10" t="s">
        <v>40</v>
      </c>
      <c r="I23" s="17" t="s">
        <v>41</v>
      </c>
    </row>
    <row r="24" spans="1:9" ht="14.25">
      <c r="A24" s="84">
        <v>36706</v>
      </c>
      <c r="B24" s="84">
        <v>36740</v>
      </c>
      <c r="C24" s="10" t="s">
        <v>238</v>
      </c>
      <c r="D24" s="10" t="s">
        <v>125</v>
      </c>
      <c r="E24" s="10" t="s">
        <v>236</v>
      </c>
      <c r="F24" s="102">
        <v>21.52139814077025</v>
      </c>
      <c r="G24" s="13">
        <v>95</v>
      </c>
      <c r="H24" s="10" t="s">
        <v>40</v>
      </c>
      <c r="I24" s="17" t="s">
        <v>41</v>
      </c>
    </row>
    <row r="25" spans="1:9" ht="12.75">
      <c r="A25" s="5"/>
      <c r="B25" s="5"/>
      <c r="C25" s="4"/>
      <c r="D25" s="4"/>
      <c r="E25" s="4"/>
      <c r="F25" s="38"/>
      <c r="G25" s="37"/>
      <c r="H25" s="5"/>
      <c r="I25" s="5"/>
    </row>
    <row r="26" spans="1:7" ht="12.75">
      <c r="A26" s="11"/>
      <c r="B26" s="11"/>
      <c r="C26" s="10"/>
      <c r="D26" s="10"/>
      <c r="E26" s="10"/>
      <c r="F26" s="12"/>
      <c r="G26" s="13"/>
    </row>
    <row r="27" ht="14.25">
      <c r="A27" s="16" t="s">
        <v>229</v>
      </c>
    </row>
    <row r="28" spans="1:2" ht="12.75">
      <c r="A28" t="s">
        <v>44</v>
      </c>
      <c r="B28" s="20" t="s">
        <v>230</v>
      </c>
    </row>
    <row r="29" ht="14.25">
      <c r="A29" s="16" t="s">
        <v>231</v>
      </c>
    </row>
    <row r="30" spans="1:2" ht="12.75">
      <c r="A30" s="17" t="s">
        <v>232</v>
      </c>
      <c r="B30" t="s">
        <v>599</v>
      </c>
    </row>
  </sheetData>
  <printOptions/>
  <pageMargins left="1.06" right="0.25" top="1" bottom="1" header="0.5" footer="0.5"/>
  <pageSetup firstPageNumber="43" useFirstPageNumber="1" horizontalDpi="600" verticalDpi="600" orientation="portrait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2" sqref="A2"/>
    </sheetView>
  </sheetViews>
  <sheetFormatPr defaultColWidth="9.140625" defaultRowHeight="12.75"/>
  <cols>
    <col min="2" max="2" width="6.28125" style="0" customWidth="1"/>
    <col min="3" max="3" width="6.140625" style="0" customWidth="1"/>
    <col min="4" max="4" width="9.28125" style="0" customWidth="1"/>
    <col min="5" max="5" width="19.421875" style="0" customWidth="1"/>
    <col min="6" max="6" width="18.7109375" style="0" customWidth="1"/>
    <col min="9" max="9" width="6.57421875" style="0" customWidth="1"/>
    <col min="10" max="10" width="7.57421875" style="0" customWidth="1"/>
    <col min="11" max="11" width="6.140625" style="0" customWidth="1"/>
    <col min="12" max="12" width="7.140625" style="0" customWidth="1"/>
    <col min="13" max="13" width="6.140625" style="0" customWidth="1"/>
  </cols>
  <sheetData>
    <row r="1" ht="15.75">
      <c r="A1" s="7" t="s">
        <v>637</v>
      </c>
    </row>
    <row r="3" spans="1:13" ht="12.75">
      <c r="A3" s="10"/>
      <c r="B3" s="10"/>
      <c r="C3" s="10"/>
      <c r="D3" s="10" t="s">
        <v>31</v>
      </c>
      <c r="E3" s="10" t="s">
        <v>29</v>
      </c>
      <c r="F3" s="10"/>
      <c r="G3" s="10" t="s">
        <v>330</v>
      </c>
      <c r="H3" s="10" t="s">
        <v>331</v>
      </c>
      <c r="I3" s="10" t="s">
        <v>332</v>
      </c>
      <c r="J3" s="10" t="s">
        <v>333</v>
      </c>
      <c r="K3" s="10" t="s">
        <v>333</v>
      </c>
      <c r="L3" s="10" t="s">
        <v>15</v>
      </c>
      <c r="M3" s="10" t="s">
        <v>171</v>
      </c>
    </row>
    <row r="4" spans="1:13" ht="14.25">
      <c r="A4" s="10" t="s">
        <v>18</v>
      </c>
      <c r="B4" s="10" t="s">
        <v>53</v>
      </c>
      <c r="C4" s="10" t="s">
        <v>334</v>
      </c>
      <c r="D4" s="10" t="s">
        <v>35</v>
      </c>
      <c r="E4" s="10" t="s">
        <v>34</v>
      </c>
      <c r="F4" s="10" t="s">
        <v>55</v>
      </c>
      <c r="G4" s="10" t="s">
        <v>335</v>
      </c>
      <c r="H4" s="10" t="s">
        <v>335</v>
      </c>
      <c r="I4" s="10" t="s">
        <v>336</v>
      </c>
      <c r="J4" s="10" t="s">
        <v>337</v>
      </c>
      <c r="K4" s="10" t="s">
        <v>178</v>
      </c>
      <c r="L4" s="10" t="s">
        <v>338</v>
      </c>
      <c r="M4" s="10" t="s">
        <v>178</v>
      </c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13" ht="14.25">
      <c r="A7" s="84">
        <v>36684</v>
      </c>
      <c r="B7" s="10" t="s">
        <v>277</v>
      </c>
      <c r="C7" s="10">
        <v>76</v>
      </c>
      <c r="D7" s="13">
        <v>307.9</v>
      </c>
      <c r="E7" s="10" t="s">
        <v>604</v>
      </c>
      <c r="F7" s="10" t="s">
        <v>359</v>
      </c>
      <c r="G7" s="85">
        <v>333</v>
      </c>
      <c r="H7" s="85">
        <v>267</v>
      </c>
      <c r="I7" s="10" t="s">
        <v>351</v>
      </c>
      <c r="J7" t="s">
        <v>352</v>
      </c>
      <c r="K7" s="82" t="s">
        <v>188</v>
      </c>
      <c r="L7" t="s">
        <v>342</v>
      </c>
      <c r="M7" t="s">
        <v>188</v>
      </c>
    </row>
    <row r="8" spans="1:13" ht="14.25">
      <c r="A8" s="84">
        <v>36684</v>
      </c>
      <c r="B8" s="10" t="s">
        <v>277</v>
      </c>
      <c r="C8" s="10">
        <v>77</v>
      </c>
      <c r="D8" s="13">
        <v>89.1</v>
      </c>
      <c r="E8" s="10" t="s">
        <v>605</v>
      </c>
      <c r="F8" s="10" t="s">
        <v>359</v>
      </c>
      <c r="G8" s="85">
        <v>94.4</v>
      </c>
      <c r="H8" s="85">
        <v>75.6</v>
      </c>
      <c r="I8" s="10" t="s">
        <v>351</v>
      </c>
      <c r="J8" t="s">
        <v>352</v>
      </c>
      <c r="K8" s="82" t="s">
        <v>188</v>
      </c>
      <c r="L8" t="s">
        <v>342</v>
      </c>
      <c r="M8" t="s">
        <v>188</v>
      </c>
    </row>
    <row r="9" spans="1:13" ht="12.75">
      <c r="A9" s="84">
        <v>36684</v>
      </c>
      <c r="B9" s="10" t="s">
        <v>125</v>
      </c>
      <c r="C9" s="10">
        <v>76</v>
      </c>
      <c r="D9" s="13">
        <v>102.1</v>
      </c>
      <c r="E9" s="10" t="s">
        <v>350</v>
      </c>
      <c r="F9" s="10" t="s">
        <v>359</v>
      </c>
      <c r="G9" s="85">
        <v>138.5</v>
      </c>
      <c r="H9" s="176">
        <v>111.5</v>
      </c>
      <c r="I9" s="119" t="s">
        <v>354</v>
      </c>
      <c r="J9" t="s">
        <v>352</v>
      </c>
      <c r="K9" s="82" t="s">
        <v>188</v>
      </c>
      <c r="L9" t="s">
        <v>343</v>
      </c>
      <c r="M9" t="s">
        <v>188</v>
      </c>
    </row>
    <row r="10" spans="1:13" ht="12.75">
      <c r="A10" s="84">
        <v>36684</v>
      </c>
      <c r="B10" s="10" t="s">
        <v>125</v>
      </c>
      <c r="C10" s="10">
        <v>77</v>
      </c>
      <c r="D10" s="13">
        <v>190.1</v>
      </c>
      <c r="E10" s="10" t="s">
        <v>353</v>
      </c>
      <c r="F10" s="10" t="s">
        <v>359</v>
      </c>
      <c r="G10" s="85">
        <v>208.8</v>
      </c>
      <c r="H10" s="176">
        <v>167.2</v>
      </c>
      <c r="I10" s="119" t="s">
        <v>351</v>
      </c>
      <c r="J10" t="s">
        <v>352</v>
      </c>
      <c r="K10" s="82" t="s">
        <v>188</v>
      </c>
      <c r="L10" t="s">
        <v>343</v>
      </c>
      <c r="M10" t="s">
        <v>188</v>
      </c>
    </row>
    <row r="11" spans="1:13" ht="14.25">
      <c r="A11" s="84">
        <v>36703</v>
      </c>
      <c r="B11" s="10" t="s">
        <v>277</v>
      </c>
      <c r="C11" s="10">
        <v>68</v>
      </c>
      <c r="D11" s="59">
        <v>1.282</v>
      </c>
      <c r="E11" s="10" t="s">
        <v>606</v>
      </c>
      <c r="F11" s="10" t="s">
        <v>559</v>
      </c>
      <c r="G11" s="177">
        <v>1.3090000000000002</v>
      </c>
      <c r="H11" s="124">
        <v>0.8710000000000001</v>
      </c>
      <c r="I11" s="10" t="s">
        <v>351</v>
      </c>
      <c r="J11" t="s">
        <v>389</v>
      </c>
      <c r="K11" s="82" t="s">
        <v>188</v>
      </c>
      <c r="L11" t="s">
        <v>342</v>
      </c>
      <c r="M11" t="s">
        <v>188</v>
      </c>
    </row>
    <row r="12" spans="1:13" ht="14.25">
      <c r="A12" s="84">
        <v>36703</v>
      </c>
      <c r="B12" s="10" t="s">
        <v>277</v>
      </c>
      <c r="C12" s="10">
        <v>71</v>
      </c>
      <c r="D12" s="59">
        <v>1.237</v>
      </c>
      <c r="E12" s="10" t="s">
        <v>607</v>
      </c>
      <c r="F12" s="10" t="s">
        <v>560</v>
      </c>
      <c r="G12" s="177">
        <v>1.2820000000000003</v>
      </c>
      <c r="H12" s="124">
        <v>0.9580000000000001</v>
      </c>
      <c r="I12" s="10" t="s">
        <v>351</v>
      </c>
      <c r="J12" t="s">
        <v>389</v>
      </c>
      <c r="K12" s="82" t="s">
        <v>188</v>
      </c>
      <c r="L12" t="s">
        <v>342</v>
      </c>
      <c r="M12" t="s">
        <v>188</v>
      </c>
    </row>
    <row r="13" spans="1:13" ht="12.75">
      <c r="A13" s="84">
        <v>36703</v>
      </c>
      <c r="B13" s="10" t="s">
        <v>125</v>
      </c>
      <c r="C13" s="10">
        <v>68</v>
      </c>
      <c r="D13" s="13">
        <v>197.481</v>
      </c>
      <c r="E13" s="10" t="s">
        <v>388</v>
      </c>
      <c r="F13" s="10" t="s">
        <v>559</v>
      </c>
      <c r="G13" s="176">
        <v>243.1</v>
      </c>
      <c r="H13" s="85">
        <v>178.9</v>
      </c>
      <c r="I13" s="10" t="s">
        <v>351</v>
      </c>
      <c r="J13" t="s">
        <v>389</v>
      </c>
      <c r="K13" s="82" t="s">
        <v>188</v>
      </c>
      <c r="L13" t="s">
        <v>343</v>
      </c>
      <c r="M13" t="s">
        <v>188</v>
      </c>
    </row>
    <row r="14" spans="1:13" ht="12.75">
      <c r="A14" s="84">
        <v>36703</v>
      </c>
      <c r="B14" s="10" t="s">
        <v>125</v>
      </c>
      <c r="C14" s="10">
        <v>71</v>
      </c>
      <c r="D14" s="67">
        <v>20.858</v>
      </c>
      <c r="E14" s="10" t="s">
        <v>390</v>
      </c>
      <c r="F14" s="10" t="s">
        <v>560</v>
      </c>
      <c r="G14" s="176">
        <v>26.54</v>
      </c>
      <c r="H14" s="85">
        <v>20.26</v>
      </c>
      <c r="I14" s="10" t="s">
        <v>351</v>
      </c>
      <c r="J14" t="s">
        <v>389</v>
      </c>
      <c r="K14" s="82" t="s">
        <v>188</v>
      </c>
      <c r="L14" t="s">
        <v>343</v>
      </c>
      <c r="M14" t="s">
        <v>188</v>
      </c>
    </row>
    <row r="15" spans="1:13" ht="12.75" customHeight="1">
      <c r="A15" s="84">
        <v>36851</v>
      </c>
      <c r="B15" s="10" t="s">
        <v>464</v>
      </c>
      <c r="C15" s="10">
        <v>2</v>
      </c>
      <c r="D15" s="59">
        <v>2.063</v>
      </c>
      <c r="E15" s="10" t="s">
        <v>608</v>
      </c>
      <c r="F15" s="10" t="s">
        <v>561</v>
      </c>
      <c r="G15" s="177">
        <v>2.9959999999999996</v>
      </c>
      <c r="H15" s="124">
        <v>1.5239999999999998</v>
      </c>
      <c r="I15" s="10" t="s">
        <v>351</v>
      </c>
      <c r="J15" t="s">
        <v>555</v>
      </c>
      <c r="K15" s="82" t="s">
        <v>188</v>
      </c>
      <c r="L15" t="s">
        <v>554</v>
      </c>
      <c r="M15" t="s">
        <v>188</v>
      </c>
    </row>
    <row r="16" spans="1:13" ht="12.75" customHeight="1">
      <c r="A16" s="84">
        <v>36851</v>
      </c>
      <c r="B16" s="10" t="s">
        <v>464</v>
      </c>
      <c r="C16" s="10">
        <v>89</v>
      </c>
      <c r="D16" s="59">
        <v>4.581</v>
      </c>
      <c r="E16" s="10" t="s">
        <v>556</v>
      </c>
      <c r="F16" s="10" t="s">
        <v>557</v>
      </c>
      <c r="G16" s="177">
        <v>5.363999999999999</v>
      </c>
      <c r="H16" s="124">
        <v>3.916</v>
      </c>
      <c r="I16" s="10" t="s">
        <v>351</v>
      </c>
      <c r="J16" t="s">
        <v>555</v>
      </c>
      <c r="K16" s="82" t="s">
        <v>188</v>
      </c>
      <c r="L16" t="s">
        <v>554</v>
      </c>
      <c r="M16" t="s">
        <v>188</v>
      </c>
    </row>
    <row r="17" spans="1:13" ht="12.75" customHeight="1">
      <c r="A17" s="84">
        <v>36844</v>
      </c>
      <c r="B17" s="10" t="s">
        <v>277</v>
      </c>
      <c r="C17" s="10">
        <v>2</v>
      </c>
      <c r="D17" s="59">
        <v>2.355</v>
      </c>
      <c r="E17" s="10" t="s">
        <v>558</v>
      </c>
      <c r="F17" s="10" t="s">
        <v>561</v>
      </c>
      <c r="G17" s="124">
        <v>2.686</v>
      </c>
      <c r="H17" s="124">
        <v>1.8339999999999996</v>
      </c>
      <c r="I17" s="82" t="s">
        <v>351</v>
      </c>
      <c r="J17" t="s">
        <v>389</v>
      </c>
      <c r="K17" t="s">
        <v>188</v>
      </c>
      <c r="L17" t="s">
        <v>342</v>
      </c>
      <c r="M17" t="s">
        <v>188</v>
      </c>
    </row>
    <row r="18" spans="1:13" ht="12.75" customHeight="1">
      <c r="A18" s="84">
        <v>36844</v>
      </c>
      <c r="B18" s="10" t="s">
        <v>277</v>
      </c>
      <c r="C18" s="10">
        <v>89</v>
      </c>
      <c r="D18" s="59">
        <v>1.296</v>
      </c>
      <c r="E18" s="10" t="s">
        <v>556</v>
      </c>
      <c r="F18" s="10" t="s">
        <v>557</v>
      </c>
      <c r="G18" s="124">
        <v>1.63</v>
      </c>
      <c r="H18" s="124">
        <v>1.17</v>
      </c>
      <c r="I18" s="82" t="s">
        <v>351</v>
      </c>
      <c r="J18" t="s">
        <v>389</v>
      </c>
      <c r="K18" t="s">
        <v>188</v>
      </c>
      <c r="L18" t="s">
        <v>342</v>
      </c>
      <c r="M18" t="s">
        <v>188</v>
      </c>
    </row>
    <row r="19" spans="1:13" ht="12.75" customHeight="1">
      <c r="A19" s="84">
        <v>36860</v>
      </c>
      <c r="B19" s="10" t="s">
        <v>277</v>
      </c>
      <c r="C19" s="10">
        <v>2</v>
      </c>
      <c r="D19" s="59">
        <v>2.329</v>
      </c>
      <c r="E19" s="10" t="s">
        <v>558</v>
      </c>
      <c r="F19" s="10" t="s">
        <v>561</v>
      </c>
      <c r="G19" s="124">
        <v>2.686</v>
      </c>
      <c r="H19" s="124">
        <v>1.8339999999999996</v>
      </c>
      <c r="I19" s="82" t="s">
        <v>351</v>
      </c>
      <c r="J19" t="s">
        <v>389</v>
      </c>
      <c r="K19" t="s">
        <v>188</v>
      </c>
      <c r="L19" t="s">
        <v>342</v>
      </c>
      <c r="M19" t="s">
        <v>188</v>
      </c>
    </row>
    <row r="20" spans="1:13" ht="12.75" customHeight="1">
      <c r="A20" s="84">
        <v>36860</v>
      </c>
      <c r="B20" s="10" t="s">
        <v>277</v>
      </c>
      <c r="C20" s="10">
        <v>89</v>
      </c>
      <c r="D20" s="59">
        <v>1.483</v>
      </c>
      <c r="E20" s="10" t="s">
        <v>556</v>
      </c>
      <c r="F20" s="10" t="s">
        <v>557</v>
      </c>
      <c r="G20" s="124">
        <v>1.63</v>
      </c>
      <c r="H20" s="124">
        <v>1.17</v>
      </c>
      <c r="I20" s="82" t="s">
        <v>351</v>
      </c>
      <c r="J20" t="s">
        <v>389</v>
      </c>
      <c r="K20" t="s">
        <v>188</v>
      </c>
      <c r="L20" t="s">
        <v>342</v>
      </c>
      <c r="M20" t="s">
        <v>188</v>
      </c>
    </row>
    <row r="21" spans="1:13" ht="12.75" customHeight="1">
      <c r="A21" s="84">
        <v>36844</v>
      </c>
      <c r="B21" s="10" t="s">
        <v>125</v>
      </c>
      <c r="C21" s="10">
        <v>2</v>
      </c>
      <c r="D21" s="59">
        <v>3.278</v>
      </c>
      <c r="E21" s="10" t="s">
        <v>558</v>
      </c>
      <c r="F21" s="10" t="s">
        <v>561</v>
      </c>
      <c r="G21" s="124">
        <v>4.02</v>
      </c>
      <c r="H21" s="124">
        <v>2.38</v>
      </c>
      <c r="I21" s="82" t="s">
        <v>351</v>
      </c>
      <c r="J21" t="s">
        <v>389</v>
      </c>
      <c r="K21" t="s">
        <v>188</v>
      </c>
      <c r="L21" t="s">
        <v>342</v>
      </c>
      <c r="M21" t="s">
        <v>188</v>
      </c>
    </row>
    <row r="22" spans="1:13" ht="14.25" customHeight="1">
      <c r="A22" s="84">
        <v>36844</v>
      </c>
      <c r="B22" s="10" t="s">
        <v>125</v>
      </c>
      <c r="C22" s="10">
        <v>89</v>
      </c>
      <c r="D22" s="67">
        <v>19.179</v>
      </c>
      <c r="E22" s="10" t="s">
        <v>556</v>
      </c>
      <c r="F22" s="10" t="s">
        <v>557</v>
      </c>
      <c r="G22" s="176">
        <v>20.9</v>
      </c>
      <c r="H22" s="85">
        <v>15.1</v>
      </c>
      <c r="I22" s="10" t="s">
        <v>351</v>
      </c>
      <c r="J22" t="s">
        <v>389</v>
      </c>
      <c r="K22" s="82" t="s">
        <v>188</v>
      </c>
      <c r="L22" t="s">
        <v>342</v>
      </c>
      <c r="M22" t="s">
        <v>188</v>
      </c>
    </row>
    <row r="23" spans="1:13" ht="12.75">
      <c r="A23" s="84">
        <v>36860</v>
      </c>
      <c r="B23" s="10" t="s">
        <v>125</v>
      </c>
      <c r="C23" s="10">
        <v>2</v>
      </c>
      <c r="D23" s="67">
        <v>3.283</v>
      </c>
      <c r="E23" s="10" t="s">
        <v>558</v>
      </c>
      <c r="F23" s="10" t="s">
        <v>561</v>
      </c>
      <c r="G23" s="177">
        <v>4.02</v>
      </c>
      <c r="H23" s="124">
        <v>2.38</v>
      </c>
      <c r="I23" s="10" t="s">
        <v>351</v>
      </c>
      <c r="J23" t="s">
        <v>389</v>
      </c>
      <c r="K23" s="82" t="s">
        <v>188</v>
      </c>
      <c r="L23" t="s">
        <v>342</v>
      </c>
      <c r="M23" t="s">
        <v>188</v>
      </c>
    </row>
    <row r="24" spans="1:13" ht="12.75">
      <c r="A24" s="84">
        <v>36860</v>
      </c>
      <c r="B24" s="10" t="s">
        <v>125</v>
      </c>
      <c r="C24" s="10">
        <v>89</v>
      </c>
      <c r="D24" s="67">
        <v>19.374</v>
      </c>
      <c r="E24" s="10" t="s">
        <v>556</v>
      </c>
      <c r="F24" s="10" t="s">
        <v>557</v>
      </c>
      <c r="G24" s="176">
        <v>20.9</v>
      </c>
      <c r="H24" s="85">
        <v>15.1</v>
      </c>
      <c r="I24" s="10" t="s">
        <v>351</v>
      </c>
      <c r="J24" t="s">
        <v>389</v>
      </c>
      <c r="K24" s="82" t="s">
        <v>188</v>
      </c>
      <c r="L24" t="s">
        <v>342</v>
      </c>
      <c r="M24" t="s">
        <v>188</v>
      </c>
    </row>
    <row r="25" spans="1:13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ht="14.25">
      <c r="A27" s="16" t="s">
        <v>339</v>
      </c>
    </row>
    <row r="28" ht="18.75" customHeight="1">
      <c r="A28" s="16" t="s">
        <v>340</v>
      </c>
    </row>
    <row r="29" ht="18.75" customHeight="1">
      <c r="A29" s="16" t="s">
        <v>600</v>
      </c>
    </row>
    <row r="30" ht="18.75" customHeight="1">
      <c r="A30" s="16" t="s">
        <v>601</v>
      </c>
    </row>
    <row r="31" ht="18.75" customHeight="1">
      <c r="A31" s="16" t="s">
        <v>602</v>
      </c>
    </row>
    <row r="32" ht="18.75" customHeight="1">
      <c r="A32" s="16" t="s">
        <v>603</v>
      </c>
    </row>
    <row r="33" ht="18.75" customHeight="1">
      <c r="A33" s="16" t="s">
        <v>610</v>
      </c>
    </row>
    <row r="34" ht="18.75" customHeight="1">
      <c r="A34" t="s">
        <v>609</v>
      </c>
    </row>
  </sheetData>
  <printOptions/>
  <pageMargins left="0.75" right="0.75" top="1.35" bottom="0.19" header="0.5" footer="0.28"/>
  <pageSetup firstPageNumber="44" useFirstPageNumber="1" horizontalDpi="600" verticalDpi="60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2" sqref="A2"/>
    </sheetView>
  </sheetViews>
  <sheetFormatPr defaultColWidth="9.140625" defaultRowHeight="12.75"/>
  <cols>
    <col min="2" max="2" width="7.140625" style="0" customWidth="1"/>
    <col min="3" max="3" width="13.140625" style="0" customWidth="1"/>
    <col min="4" max="4" width="11.7109375" style="0" customWidth="1"/>
    <col min="5" max="5" width="10.8515625" style="0" customWidth="1"/>
    <col min="6" max="6" width="10.28125" style="0" customWidth="1"/>
    <col min="8" max="8" width="4.7109375" style="0" customWidth="1"/>
    <col min="11" max="11" width="13.00390625" style="0" customWidth="1"/>
    <col min="12" max="12" width="10.00390625" style="0" customWidth="1"/>
    <col min="13" max="13" width="9.421875" style="0" customWidth="1"/>
    <col min="14" max="14" width="9.57421875" style="0" customWidth="1"/>
  </cols>
  <sheetData>
    <row r="1" spans="1:2" ht="15.75">
      <c r="A1" s="7" t="s">
        <v>638</v>
      </c>
      <c r="B1" s="7"/>
    </row>
    <row r="2" spans="1:2" ht="15.75">
      <c r="A2" s="7"/>
      <c r="B2" s="7" t="s">
        <v>697</v>
      </c>
    </row>
    <row r="3" ht="15.75">
      <c r="B3" s="7"/>
    </row>
    <row r="4" ht="15.75">
      <c r="B4" s="7"/>
    </row>
    <row r="5" ht="15.75">
      <c r="B5" s="7"/>
    </row>
    <row r="6" ht="12.75">
      <c r="E6" t="s">
        <v>15</v>
      </c>
    </row>
    <row r="7" spans="1:2" ht="14.25">
      <c r="A7" s="27" t="s">
        <v>594</v>
      </c>
      <c r="B7" s="27"/>
    </row>
    <row r="9" spans="1:7" ht="12.75">
      <c r="A9" t="s">
        <v>15</v>
      </c>
      <c r="C9" s="10" t="s">
        <v>31</v>
      </c>
      <c r="D9" s="10" t="s">
        <v>590</v>
      </c>
      <c r="E9" s="10" t="s">
        <v>330</v>
      </c>
      <c r="F9" s="10" t="s">
        <v>331</v>
      </c>
      <c r="G9" s="10"/>
    </row>
    <row r="10" spans="1:7" ht="12.75">
      <c r="A10" s="5" t="s">
        <v>591</v>
      </c>
      <c r="B10" s="4" t="s">
        <v>56</v>
      </c>
      <c r="C10" s="4" t="s">
        <v>35</v>
      </c>
      <c r="D10" s="4" t="s">
        <v>27</v>
      </c>
      <c r="E10" s="4" t="s">
        <v>335</v>
      </c>
      <c r="F10" s="4" t="s">
        <v>335</v>
      </c>
      <c r="G10" s="4" t="s">
        <v>17</v>
      </c>
    </row>
    <row r="12" spans="1:7" ht="12.75">
      <c r="A12" s="10" t="s">
        <v>396</v>
      </c>
      <c r="B12" t="s">
        <v>485</v>
      </c>
      <c r="C12" s="59">
        <v>33.95867768595041</v>
      </c>
      <c r="D12" s="59">
        <v>21.1</v>
      </c>
      <c r="E12" s="59">
        <v>25.7</v>
      </c>
      <c r="F12" s="59">
        <v>16.5</v>
      </c>
      <c r="G12" s="13">
        <v>132</v>
      </c>
    </row>
    <row r="13" spans="1:7" ht="12.75">
      <c r="A13" s="10" t="s">
        <v>401</v>
      </c>
      <c r="B13" t="s">
        <v>485</v>
      </c>
      <c r="C13" s="67">
        <v>4.863636363636363</v>
      </c>
      <c r="D13" s="67">
        <v>1.4</v>
      </c>
      <c r="E13" s="67">
        <v>2.6</v>
      </c>
      <c r="F13" s="67">
        <v>0.2</v>
      </c>
      <c r="G13" s="13">
        <v>187</v>
      </c>
    </row>
    <row r="14" spans="1:7" ht="12.75">
      <c r="A14" s="10" t="s">
        <v>120</v>
      </c>
      <c r="B14" t="s">
        <v>485</v>
      </c>
      <c r="C14" s="13">
        <v>207.3223140495868</v>
      </c>
      <c r="D14" s="13">
        <v>269</v>
      </c>
      <c r="E14" s="13">
        <v>297</v>
      </c>
      <c r="F14" s="13">
        <v>241</v>
      </c>
      <c r="G14" s="13">
        <v>86</v>
      </c>
    </row>
    <row r="15" spans="1:7" ht="12.75">
      <c r="A15" s="10" t="s">
        <v>290</v>
      </c>
      <c r="B15" t="s">
        <v>485</v>
      </c>
      <c r="C15" s="67">
        <v>0.6074380165289256</v>
      </c>
      <c r="D15" s="67">
        <v>1.8</v>
      </c>
      <c r="E15" s="67">
        <v>3.2</v>
      </c>
      <c r="F15" s="67">
        <v>0.4</v>
      </c>
      <c r="G15" s="13">
        <v>100</v>
      </c>
    </row>
    <row r="16" spans="1:7" ht="12.75">
      <c r="A16" s="10" t="s">
        <v>122</v>
      </c>
      <c r="B16" t="s">
        <v>485</v>
      </c>
      <c r="C16" s="67">
        <v>4.830578512396695</v>
      </c>
      <c r="D16" s="67">
        <v>4.2</v>
      </c>
      <c r="E16" s="67">
        <v>4.7</v>
      </c>
      <c r="F16" s="67">
        <v>3.7</v>
      </c>
      <c r="G16" s="13">
        <v>103</v>
      </c>
    </row>
    <row r="17" spans="1:7" ht="12.75">
      <c r="A17" s="10" t="s">
        <v>123</v>
      </c>
      <c r="B17" t="s">
        <v>485</v>
      </c>
      <c r="C17" s="59">
        <v>50.97933884297521</v>
      </c>
      <c r="D17" s="59">
        <v>43.9</v>
      </c>
      <c r="E17" s="59">
        <v>45.9</v>
      </c>
      <c r="F17" s="59">
        <v>41.9</v>
      </c>
      <c r="G17" s="13">
        <v>111</v>
      </c>
    </row>
    <row r="18" spans="1:7" ht="12.75">
      <c r="A18" s="10" t="s">
        <v>125</v>
      </c>
      <c r="B18" t="s">
        <v>485</v>
      </c>
      <c r="C18" s="67">
        <v>4.214876033057852</v>
      </c>
      <c r="D18" s="67">
        <v>3.2</v>
      </c>
      <c r="E18" s="67">
        <v>3.7</v>
      </c>
      <c r="F18" s="67">
        <v>2.7</v>
      </c>
      <c r="G18" s="13">
        <v>114</v>
      </c>
    </row>
    <row r="19" spans="1:7" ht="12.75">
      <c r="A19" s="10" t="s">
        <v>291</v>
      </c>
      <c r="B19" t="s">
        <v>485</v>
      </c>
      <c r="C19" s="67">
        <v>0.2272727272727273</v>
      </c>
      <c r="D19" s="67">
        <v>0.33</v>
      </c>
      <c r="E19" s="67">
        <v>0.45</v>
      </c>
      <c r="F19" s="67">
        <v>0.21</v>
      </c>
      <c r="G19" s="13">
        <v>100</v>
      </c>
    </row>
    <row r="20" spans="1:7" ht="12.75">
      <c r="A20" s="10" t="s">
        <v>292</v>
      </c>
      <c r="B20" t="s">
        <v>485</v>
      </c>
      <c r="C20" s="67">
        <v>2.7809917355371905</v>
      </c>
      <c r="D20" s="67">
        <v>3.62</v>
      </c>
      <c r="E20" s="67">
        <v>4.79</v>
      </c>
      <c r="F20" s="67">
        <v>2.45</v>
      </c>
      <c r="G20" s="13">
        <v>100</v>
      </c>
    </row>
    <row r="21" spans="1:7" ht="12.75">
      <c r="A21" s="5"/>
      <c r="B21" s="5"/>
      <c r="C21" s="5"/>
      <c r="D21" s="5"/>
      <c r="E21" s="5"/>
      <c r="F21" s="5"/>
      <c r="G21" s="5"/>
    </row>
    <row r="25" spans="1:2" ht="14.25">
      <c r="A25" s="27" t="s">
        <v>737</v>
      </c>
      <c r="B25" s="27"/>
    </row>
    <row r="26" ht="12.75">
      <c r="L26" s="129"/>
    </row>
    <row r="27" spans="1:12" ht="12.75">
      <c r="A27" t="s">
        <v>15</v>
      </c>
      <c r="C27" s="10" t="s">
        <v>31</v>
      </c>
      <c r="D27" s="10" t="s">
        <v>590</v>
      </c>
      <c r="E27" s="10" t="s">
        <v>330</v>
      </c>
      <c r="F27" s="10" t="s">
        <v>331</v>
      </c>
      <c r="G27" s="10"/>
      <c r="L27" s="127"/>
    </row>
    <row r="28" spans="1:12" ht="12.75">
      <c r="A28" s="5" t="s">
        <v>591</v>
      </c>
      <c r="B28" s="5"/>
      <c r="C28" s="4" t="s">
        <v>35</v>
      </c>
      <c r="D28" s="4" t="s">
        <v>27</v>
      </c>
      <c r="E28" s="4" t="s">
        <v>335</v>
      </c>
      <c r="F28" s="4" t="s">
        <v>335</v>
      </c>
      <c r="G28" s="4" t="s">
        <v>17</v>
      </c>
      <c r="L28" s="129"/>
    </row>
    <row r="29" ht="12.75">
      <c r="L29" s="129"/>
    </row>
    <row r="30" spans="1:12" ht="12.75">
      <c r="A30" s="129" t="s">
        <v>396</v>
      </c>
      <c r="B30" t="s">
        <v>485</v>
      </c>
      <c r="C30" s="59">
        <v>8.771084337349397</v>
      </c>
      <c r="D30" s="59">
        <v>10.9</v>
      </c>
      <c r="E30" s="59">
        <v>12.6</v>
      </c>
      <c r="F30" s="67">
        <v>9.2</v>
      </c>
      <c r="G30" s="13">
        <v>96</v>
      </c>
      <c r="L30" s="129"/>
    </row>
    <row r="31" spans="1:12" ht="12.75">
      <c r="A31" s="129" t="s">
        <v>401</v>
      </c>
      <c r="B31" t="s">
        <v>485</v>
      </c>
      <c r="C31" s="59">
        <v>35.4578313253012</v>
      </c>
      <c r="D31" s="59">
        <v>34.7</v>
      </c>
      <c r="E31" s="59">
        <v>40.2</v>
      </c>
      <c r="F31" s="59">
        <v>29.2</v>
      </c>
      <c r="G31" s="13">
        <v>100</v>
      </c>
      <c r="L31" s="129"/>
    </row>
    <row r="32" spans="1:12" ht="12.75">
      <c r="A32" s="129" t="s">
        <v>121</v>
      </c>
      <c r="B32" t="s">
        <v>485</v>
      </c>
      <c r="C32" s="67">
        <v>3.578313253012048</v>
      </c>
      <c r="D32" s="67">
        <v>3.66</v>
      </c>
      <c r="E32" s="67">
        <v>4</v>
      </c>
      <c r="F32" s="67">
        <v>3.32</v>
      </c>
      <c r="G32" s="13">
        <v>100</v>
      </c>
      <c r="L32" s="129"/>
    </row>
    <row r="33" spans="1:12" ht="12.75">
      <c r="A33" s="129" t="s">
        <v>120</v>
      </c>
      <c r="B33" t="s">
        <v>485</v>
      </c>
      <c r="C33" s="13">
        <v>118.42168674698796</v>
      </c>
      <c r="D33" s="13">
        <v>142</v>
      </c>
      <c r="E33" s="13">
        <v>152</v>
      </c>
      <c r="F33" s="13">
        <v>132</v>
      </c>
      <c r="G33" s="13">
        <v>89</v>
      </c>
      <c r="L33" s="129"/>
    </row>
    <row r="34" spans="1:12" ht="12.75">
      <c r="A34" s="127" t="s">
        <v>402</v>
      </c>
      <c r="B34" t="s">
        <v>485</v>
      </c>
      <c r="C34" s="67">
        <v>0.1927710843373494</v>
      </c>
      <c r="D34" s="184">
        <v>0.182</v>
      </c>
      <c r="E34" s="67">
        <v>0.213</v>
      </c>
      <c r="F34" s="67">
        <v>0.151</v>
      </c>
      <c r="G34" s="13">
        <v>100</v>
      </c>
      <c r="L34" s="129"/>
    </row>
    <row r="35" spans="1:7" ht="12.75">
      <c r="A35" s="129" t="s">
        <v>290</v>
      </c>
      <c r="B35" t="s">
        <v>485</v>
      </c>
      <c r="C35" s="59">
        <v>20.497991967871485</v>
      </c>
      <c r="D35" s="185">
        <v>19.4</v>
      </c>
      <c r="E35" s="59">
        <v>22.5</v>
      </c>
      <c r="F35" s="59">
        <v>16.3</v>
      </c>
      <c r="G35" s="13">
        <v>100</v>
      </c>
    </row>
    <row r="36" spans="1:7" ht="12.75">
      <c r="A36" s="129" t="s">
        <v>122</v>
      </c>
      <c r="B36" t="s">
        <v>485</v>
      </c>
      <c r="C36" s="67">
        <v>2.6546184738955825</v>
      </c>
      <c r="D36" s="186">
        <v>2.34</v>
      </c>
      <c r="E36" s="67">
        <v>2.5</v>
      </c>
      <c r="F36" s="67">
        <v>2.18</v>
      </c>
      <c r="G36" s="13">
        <v>106</v>
      </c>
    </row>
    <row r="37" spans="1:7" ht="12.75">
      <c r="A37" s="129" t="s">
        <v>123</v>
      </c>
      <c r="B37" t="s">
        <v>485</v>
      </c>
      <c r="C37" s="59">
        <v>28.373493975903617</v>
      </c>
      <c r="D37" s="59">
        <v>25.6</v>
      </c>
      <c r="E37" s="59">
        <v>27.9</v>
      </c>
      <c r="F37" s="59">
        <v>23.3</v>
      </c>
      <c r="G37" s="13">
        <v>102</v>
      </c>
    </row>
    <row r="38" spans="1:7" ht="12.75">
      <c r="A38" s="127" t="s">
        <v>125</v>
      </c>
      <c r="B38" t="s">
        <v>485</v>
      </c>
      <c r="C38" s="59">
        <v>21.441767068273094</v>
      </c>
      <c r="D38" s="59">
        <v>18.1</v>
      </c>
      <c r="E38" s="59">
        <v>19.1</v>
      </c>
      <c r="F38" s="59">
        <v>17</v>
      </c>
      <c r="G38" s="13">
        <v>112</v>
      </c>
    </row>
    <row r="39" spans="1:7" ht="12.75">
      <c r="A39" s="129" t="s">
        <v>412</v>
      </c>
      <c r="B39" t="s">
        <v>485</v>
      </c>
      <c r="C39" s="187">
        <v>0.040160642570281124</v>
      </c>
      <c r="D39" s="187">
        <v>0.041</v>
      </c>
      <c r="E39" s="187">
        <v>0.054</v>
      </c>
      <c r="F39" s="187">
        <v>0.028</v>
      </c>
      <c r="G39" s="13">
        <v>100</v>
      </c>
    </row>
    <row r="40" spans="1:7" ht="12.75">
      <c r="A40" s="129" t="s">
        <v>291</v>
      </c>
      <c r="B40" t="s">
        <v>485</v>
      </c>
      <c r="C40" s="59">
        <v>0</v>
      </c>
      <c r="D40" s="187">
        <v>0.043</v>
      </c>
      <c r="E40" s="187">
        <v>0.051</v>
      </c>
      <c r="F40" s="187">
        <v>0.035</v>
      </c>
      <c r="G40" s="13">
        <v>0</v>
      </c>
    </row>
    <row r="41" spans="1:7" ht="12.75">
      <c r="A41" s="129" t="s">
        <v>414</v>
      </c>
      <c r="B41" t="s">
        <v>485</v>
      </c>
      <c r="C41" s="187">
        <v>0.44578313253012053</v>
      </c>
      <c r="D41" s="186" t="s">
        <v>592</v>
      </c>
      <c r="E41" s="188" t="s">
        <v>233</v>
      </c>
      <c r="F41" s="189" t="s">
        <v>233</v>
      </c>
      <c r="G41" s="100" t="s">
        <v>233</v>
      </c>
    </row>
    <row r="42" spans="1:7" ht="12.75">
      <c r="A42" s="139" t="s">
        <v>292</v>
      </c>
      <c r="B42" t="s">
        <v>485</v>
      </c>
      <c r="C42" s="187">
        <v>0.060240963855421686</v>
      </c>
      <c r="D42" s="190">
        <v>0.065</v>
      </c>
      <c r="E42" s="187">
        <v>0.072</v>
      </c>
      <c r="F42" s="187">
        <v>0.058</v>
      </c>
      <c r="G42" s="13">
        <v>100</v>
      </c>
    </row>
    <row r="43" spans="1:7" ht="12.75">
      <c r="A43" s="5"/>
      <c r="B43" s="5"/>
      <c r="C43" s="5"/>
      <c r="D43" s="5"/>
      <c r="E43" s="5"/>
      <c r="F43" s="5"/>
      <c r="G43" s="5"/>
    </row>
    <row r="45" ht="14.25">
      <c r="A45" s="16" t="s">
        <v>595</v>
      </c>
    </row>
    <row r="46" ht="12.75">
      <c r="A46" t="s">
        <v>596</v>
      </c>
    </row>
    <row r="47" ht="17.25" customHeight="1">
      <c r="A47" s="16" t="s">
        <v>598</v>
      </c>
    </row>
    <row r="48" ht="12.75">
      <c r="A48" t="s">
        <v>597</v>
      </c>
    </row>
    <row r="52" ht="12.75">
      <c r="L52" s="127" t="s">
        <v>15</v>
      </c>
    </row>
    <row r="53" ht="12.75">
      <c r="L53" s="127" t="s">
        <v>15</v>
      </c>
    </row>
    <row r="92" ht="12.75">
      <c r="M92" t="s">
        <v>593</v>
      </c>
    </row>
    <row r="93" ht="12.75">
      <c r="M93" t="s">
        <v>593</v>
      </c>
    </row>
  </sheetData>
  <printOptions/>
  <pageMargins left="1.01" right="0.36" top="0.8" bottom="0.8" header="0.21" footer="0.22"/>
  <pageSetup firstPageNumber="45" useFirstPageNumber="1" horizontalDpi="600" verticalDpi="600" orientation="portrait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"/>
    </sheetView>
  </sheetViews>
  <sheetFormatPr defaultColWidth="9.140625" defaultRowHeight="12.75"/>
  <cols>
    <col min="2" max="2" width="10.421875" style="0" customWidth="1"/>
    <col min="4" max="4" width="10.57421875" style="0" customWidth="1"/>
    <col min="5" max="6" width="12.140625" style="0" customWidth="1"/>
  </cols>
  <sheetData>
    <row r="1" ht="15.75">
      <c r="A1" s="7" t="s">
        <v>639</v>
      </c>
    </row>
    <row r="2" ht="15.75">
      <c r="B2" s="7" t="s">
        <v>698</v>
      </c>
    </row>
    <row r="9" spans="6:8" ht="12.75">
      <c r="F9" s="10" t="s">
        <v>611</v>
      </c>
      <c r="G9" s="10" t="s">
        <v>612</v>
      </c>
      <c r="H9" s="10" t="s">
        <v>460</v>
      </c>
    </row>
    <row r="10" spans="1:8" ht="12.75">
      <c r="A10" s="5" t="s">
        <v>32</v>
      </c>
      <c r="B10" s="4" t="s">
        <v>80</v>
      </c>
      <c r="C10" s="4" t="s">
        <v>613</v>
      </c>
      <c r="D10" s="5" t="s">
        <v>88</v>
      </c>
      <c r="E10" s="4" t="s">
        <v>55</v>
      </c>
      <c r="F10" s="4" t="s">
        <v>614</v>
      </c>
      <c r="G10" s="4" t="s">
        <v>614</v>
      </c>
      <c r="H10" s="4" t="s">
        <v>615</v>
      </c>
    </row>
    <row r="12" spans="1:8" ht="12.75">
      <c r="A12" s="84">
        <v>36766</v>
      </c>
      <c r="B12" s="84">
        <v>36775</v>
      </c>
      <c r="C12" s="10" t="s">
        <v>119</v>
      </c>
      <c r="D12" s="21">
        <v>10</v>
      </c>
      <c r="E12" s="10" t="s">
        <v>616</v>
      </c>
      <c r="F12" s="10">
        <v>193724</v>
      </c>
      <c r="G12" s="10">
        <v>141193</v>
      </c>
      <c r="H12" s="12">
        <f>(F12/G12-1)*100</f>
        <v>37.205102235946555</v>
      </c>
    </row>
    <row r="13" spans="3:8" ht="12.75">
      <c r="C13" s="10" t="s">
        <v>463</v>
      </c>
      <c r="D13" s="21">
        <v>10</v>
      </c>
      <c r="E13" s="10" t="s">
        <v>269</v>
      </c>
      <c r="F13" s="10">
        <v>238033</v>
      </c>
      <c r="G13" s="10">
        <v>227327</v>
      </c>
      <c r="H13" s="14">
        <f>(F13/G13-1)*100</f>
        <v>4.709515367730188</v>
      </c>
    </row>
    <row r="14" spans="3:8" ht="12.75">
      <c r="C14" s="10" t="s">
        <v>465</v>
      </c>
      <c r="D14" s="21">
        <v>10</v>
      </c>
      <c r="F14" s="10">
        <v>421621</v>
      </c>
      <c r="G14" s="10">
        <v>418867</v>
      </c>
      <c r="H14" s="14">
        <f>(F14/G14-1)*100</f>
        <v>0.6574879376985976</v>
      </c>
    </row>
    <row r="15" ht="12.75">
      <c r="H15" s="12" t="s">
        <v>15</v>
      </c>
    </row>
    <row r="16" spans="1:8" ht="12.75">
      <c r="A16" s="84">
        <v>36899</v>
      </c>
      <c r="B16" s="84">
        <v>36959</v>
      </c>
      <c r="C16" s="10" t="s">
        <v>119</v>
      </c>
      <c r="D16" s="21">
        <v>10</v>
      </c>
      <c r="E16" s="10" t="s">
        <v>617</v>
      </c>
      <c r="F16" s="10">
        <v>141395</v>
      </c>
      <c r="G16" s="10">
        <v>144206</v>
      </c>
      <c r="H16" s="12">
        <f>ABS(F16/G16-1)*100</f>
        <v>1.9492947588865883</v>
      </c>
    </row>
    <row r="17" spans="3:8" ht="12.75">
      <c r="C17" s="10" t="s">
        <v>463</v>
      </c>
      <c r="D17" s="21">
        <v>10</v>
      </c>
      <c r="E17" s="10" t="s">
        <v>15</v>
      </c>
      <c r="F17" s="10">
        <v>247456</v>
      </c>
      <c r="G17" s="10">
        <v>258336</v>
      </c>
      <c r="H17" s="12">
        <f>ABS(F17/G17-1)*100</f>
        <v>4.211569428960738</v>
      </c>
    </row>
    <row r="18" spans="3:8" ht="12.75">
      <c r="C18" s="10" t="s">
        <v>465</v>
      </c>
      <c r="D18" s="21">
        <v>10</v>
      </c>
      <c r="F18" s="10">
        <v>507195</v>
      </c>
      <c r="G18" s="10">
        <v>553967</v>
      </c>
      <c r="H18" s="12">
        <f>ABS(F18/G18-1)*100</f>
        <v>8.443102206449115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</sheetData>
  <printOptions/>
  <pageMargins left="1.28" right="0.75" top="1" bottom="1" header="0.5" footer="0.5"/>
  <pageSetup firstPageNumber="46" useFirstPageNumber="1" horizontalDpi="600" verticalDpi="600" orientation="portrait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3" max="3" width="11.28125" style="0" customWidth="1"/>
    <col min="8" max="8" width="7.421875" style="0" customWidth="1"/>
    <col min="10" max="10" width="8.28125" style="0" customWidth="1"/>
    <col min="11" max="11" width="7.8515625" style="0" customWidth="1"/>
    <col min="12" max="12" width="8.00390625" style="0" customWidth="1"/>
  </cols>
  <sheetData>
    <row r="1" ht="15.75">
      <c r="A1" s="7" t="s">
        <v>640</v>
      </c>
    </row>
    <row r="2" spans="1:2" ht="15.75">
      <c r="A2" t="s">
        <v>44</v>
      </c>
      <c r="B2" s="7" t="s">
        <v>589</v>
      </c>
    </row>
    <row r="9" spans="1:12" ht="14.25">
      <c r="A9" s="10"/>
      <c r="B9" s="10"/>
      <c r="C9" s="10" t="s">
        <v>313</v>
      </c>
      <c r="D9" s="10" t="s">
        <v>314</v>
      </c>
      <c r="E9" s="10" t="s">
        <v>315</v>
      </c>
      <c r="F9" s="10" t="s">
        <v>316</v>
      </c>
      <c r="G9" s="10" t="s">
        <v>27</v>
      </c>
      <c r="H9" s="10" t="s">
        <v>317</v>
      </c>
      <c r="I9" s="10"/>
      <c r="J9" s="10"/>
      <c r="K9" s="10"/>
      <c r="L9" s="10" t="s">
        <v>171</v>
      </c>
    </row>
    <row r="10" spans="1:12" ht="14.25">
      <c r="A10" s="10" t="s">
        <v>18</v>
      </c>
      <c r="B10" s="10" t="s">
        <v>53</v>
      </c>
      <c r="C10" s="10" t="s">
        <v>33</v>
      </c>
      <c r="D10" s="10" t="s">
        <v>318</v>
      </c>
      <c r="E10" s="10" t="s">
        <v>319</v>
      </c>
      <c r="F10" s="10" t="s">
        <v>320</v>
      </c>
      <c r="G10" s="10" t="s">
        <v>321</v>
      </c>
      <c r="H10" s="10" t="s">
        <v>322</v>
      </c>
      <c r="I10" s="10" t="s">
        <v>323</v>
      </c>
      <c r="J10" s="10" t="s">
        <v>324</v>
      </c>
      <c r="K10" s="10" t="s">
        <v>37</v>
      </c>
      <c r="L10" s="10" t="s">
        <v>178</v>
      </c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3" spans="1:20" ht="12.75">
      <c r="A13" s="84">
        <v>36684</v>
      </c>
      <c r="B13" s="10" t="s">
        <v>277</v>
      </c>
      <c r="C13" s="84">
        <v>36717</v>
      </c>
      <c r="D13" s="113">
        <v>4</v>
      </c>
      <c r="E13" s="10">
        <v>500</v>
      </c>
      <c r="F13" s="30">
        <v>0.08</v>
      </c>
      <c r="G13" s="30">
        <v>0.071636</v>
      </c>
      <c r="H13" s="10">
        <v>11</v>
      </c>
      <c r="I13" s="30">
        <v>0.0032946</v>
      </c>
      <c r="J13" s="12">
        <v>4.6</v>
      </c>
      <c r="K13" s="10" t="s">
        <v>342</v>
      </c>
      <c r="L13" s="10" t="s">
        <v>188</v>
      </c>
      <c r="N13" s="114"/>
      <c r="P13" s="115"/>
      <c r="R13" s="116"/>
      <c r="T13" s="116"/>
    </row>
    <row r="14" spans="1:19" ht="12.75">
      <c r="A14" s="84">
        <v>36684</v>
      </c>
      <c r="B14" s="10" t="s">
        <v>125</v>
      </c>
      <c r="C14" s="84">
        <v>36740</v>
      </c>
      <c r="D14" s="113">
        <v>9</v>
      </c>
      <c r="E14" s="10">
        <v>500</v>
      </c>
      <c r="F14" s="30">
        <v>0.087</v>
      </c>
      <c r="G14" s="30">
        <v>0.0819</v>
      </c>
      <c r="H14" s="10">
        <v>10</v>
      </c>
      <c r="I14" s="30">
        <v>0.005626</v>
      </c>
      <c r="J14" s="12">
        <v>6.9</v>
      </c>
      <c r="K14" s="10" t="s">
        <v>343</v>
      </c>
      <c r="L14" s="10" t="s">
        <v>188</v>
      </c>
      <c r="M14" s="114"/>
      <c r="O14" s="115"/>
      <c r="Q14" s="116"/>
      <c r="S14" s="116"/>
    </row>
    <row r="15" spans="1:18" ht="12.75">
      <c r="A15" s="84">
        <v>36703</v>
      </c>
      <c r="B15" s="10" t="s">
        <v>277</v>
      </c>
      <c r="C15" s="84">
        <v>36719</v>
      </c>
      <c r="D15" s="113">
        <v>4</v>
      </c>
      <c r="E15" s="10">
        <v>500</v>
      </c>
      <c r="F15" s="30">
        <v>0.08</v>
      </c>
      <c r="G15" s="30">
        <v>0.0765</v>
      </c>
      <c r="H15" s="10">
        <v>10</v>
      </c>
      <c r="I15" s="30">
        <v>0.0034721</v>
      </c>
      <c r="J15" s="12">
        <v>4.5</v>
      </c>
      <c r="K15" s="10" t="s">
        <v>342</v>
      </c>
      <c r="L15" s="10" t="s">
        <v>188</v>
      </c>
      <c r="N15" s="115"/>
      <c r="P15" s="116"/>
      <c r="R15" s="116"/>
    </row>
    <row r="16" spans="1:18" ht="12.75">
      <c r="A16" s="84">
        <v>36703</v>
      </c>
      <c r="B16" s="10" t="s">
        <v>125</v>
      </c>
      <c r="C16" s="84">
        <v>36746</v>
      </c>
      <c r="D16" s="113">
        <v>9</v>
      </c>
      <c r="E16" s="10">
        <v>500</v>
      </c>
      <c r="F16" s="30">
        <v>0.11</v>
      </c>
      <c r="G16" s="30">
        <v>0.116</v>
      </c>
      <c r="H16" s="10">
        <v>11</v>
      </c>
      <c r="I16" s="30">
        <v>0.0054772</v>
      </c>
      <c r="J16" s="12">
        <v>4.7</v>
      </c>
      <c r="K16" s="84" t="s">
        <v>343</v>
      </c>
      <c r="L16" s="10" t="s">
        <v>188</v>
      </c>
      <c r="N16" s="115"/>
      <c r="P16" s="116"/>
      <c r="R16" s="116"/>
    </row>
    <row r="17" spans="1:19" ht="12.75">
      <c r="A17" s="84">
        <v>36851</v>
      </c>
      <c r="B17" s="10" t="s">
        <v>464</v>
      </c>
      <c r="C17" s="84">
        <v>36866</v>
      </c>
      <c r="D17" s="113">
        <v>9</v>
      </c>
      <c r="E17" s="10">
        <v>500</v>
      </c>
      <c r="F17" s="30">
        <v>0.09</v>
      </c>
      <c r="G17" s="30">
        <v>0.08991</v>
      </c>
      <c r="H17" s="10">
        <v>11</v>
      </c>
      <c r="I17" s="30">
        <v>0.00113618</v>
      </c>
      <c r="J17" s="12">
        <v>1.3</v>
      </c>
      <c r="K17" s="10" t="s">
        <v>554</v>
      </c>
      <c r="L17" s="10" t="s">
        <v>188</v>
      </c>
      <c r="M17" s="114"/>
      <c r="O17" s="115"/>
      <c r="Q17" s="116"/>
      <c r="S17" s="116"/>
    </row>
    <row r="18" spans="1:12" ht="12.75">
      <c r="A18" s="84">
        <v>36844</v>
      </c>
      <c r="B18" s="10" t="s">
        <v>277</v>
      </c>
      <c r="C18" s="84">
        <v>36930</v>
      </c>
      <c r="D18" s="113">
        <v>4</v>
      </c>
      <c r="E18" s="10">
        <v>500</v>
      </c>
      <c r="F18" s="30">
        <v>0.076</v>
      </c>
      <c r="G18" s="30">
        <v>0.067444</v>
      </c>
      <c r="H18" s="10">
        <v>9</v>
      </c>
      <c r="I18" s="30">
        <v>0.0041265</v>
      </c>
      <c r="J18" s="12">
        <v>6.1</v>
      </c>
      <c r="K18" s="10" t="s">
        <v>342</v>
      </c>
      <c r="L18" s="10" t="s">
        <v>188</v>
      </c>
    </row>
    <row r="19" spans="1:12" ht="12.75">
      <c r="A19" s="84">
        <v>36860</v>
      </c>
      <c r="B19" s="10" t="s">
        <v>277</v>
      </c>
      <c r="C19" s="84">
        <v>36931</v>
      </c>
      <c r="D19" s="113">
        <v>4</v>
      </c>
      <c r="E19" s="10">
        <v>500</v>
      </c>
      <c r="F19" s="30">
        <v>0.064</v>
      </c>
      <c r="G19" s="30">
        <v>0.0625</v>
      </c>
      <c r="H19" s="10">
        <v>6</v>
      </c>
      <c r="I19" s="30">
        <v>0.0022583</v>
      </c>
      <c r="J19" s="12">
        <v>3.6</v>
      </c>
      <c r="K19" s="10" t="s">
        <v>342</v>
      </c>
      <c r="L19" s="10" t="s">
        <v>188</v>
      </c>
    </row>
    <row r="20" spans="1:12" ht="12.75">
      <c r="A20" s="84">
        <v>36844</v>
      </c>
      <c r="B20" s="10" t="s">
        <v>125</v>
      </c>
      <c r="C20" s="84">
        <v>36951</v>
      </c>
      <c r="D20" s="113">
        <v>9</v>
      </c>
      <c r="E20" s="10">
        <v>500</v>
      </c>
      <c r="F20" s="30">
        <v>0.138</v>
      </c>
      <c r="G20" s="30">
        <v>0.1424</v>
      </c>
      <c r="H20" s="10">
        <v>10</v>
      </c>
      <c r="I20" s="30">
        <v>0.0028363</v>
      </c>
      <c r="J20" s="12">
        <v>2</v>
      </c>
      <c r="K20" s="10" t="s">
        <v>343</v>
      </c>
      <c r="L20" s="10" t="s">
        <v>188</v>
      </c>
    </row>
    <row r="21" spans="1:12" ht="14.25" customHeight="1">
      <c r="A21" s="84">
        <v>36860</v>
      </c>
      <c r="B21" s="10" t="s">
        <v>125</v>
      </c>
      <c r="C21" s="84">
        <v>36950</v>
      </c>
      <c r="D21" s="113">
        <v>9</v>
      </c>
      <c r="E21" s="10">
        <v>500</v>
      </c>
      <c r="F21" s="30">
        <v>0.138</v>
      </c>
      <c r="G21" s="30">
        <v>0.141667</v>
      </c>
      <c r="H21" s="10">
        <v>6</v>
      </c>
      <c r="I21" s="30">
        <v>0.00273252</v>
      </c>
      <c r="J21" s="12">
        <v>1.9</v>
      </c>
      <c r="K21" s="10" t="s">
        <v>343</v>
      </c>
      <c r="L21" s="10" t="s">
        <v>188</v>
      </c>
    </row>
    <row r="22" spans="1:12" ht="14.25" customHeight="1">
      <c r="A22" s="117"/>
      <c r="B22" s="4"/>
      <c r="C22" s="117"/>
      <c r="D22" s="118"/>
      <c r="E22" s="4"/>
      <c r="F22" s="53"/>
      <c r="G22" s="53"/>
      <c r="H22" s="4"/>
      <c r="I22" s="53"/>
      <c r="J22" s="36"/>
      <c r="K22" s="4"/>
      <c r="L22" s="117"/>
    </row>
    <row r="23" ht="18.75" customHeight="1"/>
    <row r="24" ht="18.75" customHeight="1">
      <c r="A24" s="16" t="s">
        <v>284</v>
      </c>
    </row>
    <row r="25" ht="14.25">
      <c r="A25" s="16" t="s">
        <v>325</v>
      </c>
    </row>
    <row r="26" ht="14.25">
      <c r="A26" s="16" t="s">
        <v>326</v>
      </c>
    </row>
    <row r="27" ht="14.25">
      <c r="A27" s="16" t="s">
        <v>327</v>
      </c>
    </row>
    <row r="28" ht="14.25">
      <c r="A28" s="16" t="s">
        <v>328</v>
      </c>
    </row>
    <row r="29" ht="14.25">
      <c r="A29" s="16" t="s">
        <v>329</v>
      </c>
    </row>
  </sheetData>
  <printOptions/>
  <pageMargins left="0.98" right="0.75" top="1" bottom="1" header="0.5" footer="0.5"/>
  <pageSetup firstPageNumber="47" useFirstPageNumber="1" horizontalDpi="600" verticalDpi="6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3.7109375" style="0" customWidth="1"/>
    <col min="5" max="5" width="9.57421875" style="0" bestFit="1" customWidth="1"/>
  </cols>
  <sheetData>
    <row r="1" spans="1:3" ht="18.75">
      <c r="A1" s="1" t="s">
        <v>731</v>
      </c>
      <c r="B1" s="1"/>
      <c r="C1" s="2"/>
    </row>
    <row r="2" spans="1:11" ht="15.75">
      <c r="A2" s="68"/>
      <c r="B2" s="68" t="s">
        <v>220</v>
      </c>
      <c r="C2" s="68"/>
      <c r="D2" s="69"/>
      <c r="E2" s="69"/>
      <c r="F2" s="69"/>
      <c r="G2" s="69"/>
      <c r="K2" s="57"/>
    </row>
    <row r="3" spans="1:7" ht="12.75">
      <c r="A3" s="68"/>
      <c r="B3" s="68"/>
      <c r="C3" s="68"/>
      <c r="D3" s="69"/>
      <c r="E3" s="69"/>
      <c r="F3" s="69"/>
      <c r="G3" s="69"/>
    </row>
    <row r="4" spans="1:7" ht="12.75">
      <c r="A4" s="68"/>
      <c r="B4" s="68"/>
      <c r="C4" s="68"/>
      <c r="D4" s="69"/>
      <c r="E4" s="69"/>
      <c r="F4" s="69"/>
      <c r="G4" s="69"/>
    </row>
    <row r="5" spans="1:7" ht="12.75">
      <c r="A5" s="68"/>
      <c r="B5" s="68"/>
      <c r="C5" s="68"/>
      <c r="D5" s="69"/>
      <c r="E5" s="69"/>
      <c r="F5" s="69"/>
      <c r="G5" s="69"/>
    </row>
    <row r="6" spans="1:3" ht="12.75">
      <c r="A6" s="179" t="s">
        <v>573</v>
      </c>
      <c r="B6" s="68"/>
      <c r="C6" s="68"/>
    </row>
    <row r="7" spans="1:3" ht="12.75">
      <c r="A7" s="68"/>
      <c r="B7" s="68"/>
      <c r="C7" s="68" t="s">
        <v>15</v>
      </c>
    </row>
    <row r="8" spans="1:8" ht="14.25">
      <c r="A8" s="4" t="s">
        <v>148</v>
      </c>
      <c r="B8" s="4" t="s">
        <v>149</v>
      </c>
      <c r="C8" s="4" t="s">
        <v>722</v>
      </c>
      <c r="D8" s="77" t="s">
        <v>723</v>
      </c>
      <c r="E8" s="77" t="s">
        <v>724</v>
      </c>
      <c r="F8" s="77" t="s">
        <v>725</v>
      </c>
      <c r="G8" s="77" t="s">
        <v>726</v>
      </c>
      <c r="H8" s="77" t="s">
        <v>727</v>
      </c>
    </row>
    <row r="9" spans="1:2" ht="12.75">
      <c r="A9" s="2"/>
      <c r="B9" s="3"/>
    </row>
    <row r="10" spans="1:8" ht="12.75">
      <c r="A10" s="10">
        <v>21485</v>
      </c>
      <c r="B10" s="10" t="s">
        <v>209</v>
      </c>
      <c r="C10" s="98">
        <v>1860</v>
      </c>
      <c r="D10" s="59">
        <v>23.168879615384615</v>
      </c>
      <c r="E10" s="67">
        <v>0.5854498717948718</v>
      </c>
      <c r="F10" s="67">
        <v>8.54554</v>
      </c>
      <c r="G10" s="74" t="s">
        <v>387</v>
      </c>
      <c r="H10" s="87">
        <v>0.08823415983606558</v>
      </c>
    </row>
    <row r="11" spans="1:10" ht="12.75">
      <c r="A11" s="10">
        <v>21484</v>
      </c>
      <c r="B11" s="10" t="s">
        <v>208</v>
      </c>
      <c r="C11" s="98">
        <v>1690</v>
      </c>
      <c r="D11" s="59">
        <v>39.156898795180716</v>
      </c>
      <c r="E11" s="67">
        <v>1.1291348058902277</v>
      </c>
      <c r="F11" s="59">
        <v>22.17913052208835</v>
      </c>
      <c r="G11" s="74">
        <v>0.3139589521912351</v>
      </c>
      <c r="H11" s="87">
        <v>0.1654608924302789</v>
      </c>
      <c r="J11" s="74"/>
    </row>
    <row r="12" spans="1:10" ht="12.75">
      <c r="A12" s="10"/>
      <c r="B12" s="10"/>
      <c r="C12" s="98"/>
      <c r="D12" s="59"/>
      <c r="E12" s="67"/>
      <c r="F12" s="59"/>
      <c r="G12" s="74"/>
      <c r="H12" s="87"/>
      <c r="J12" s="74"/>
    </row>
    <row r="13" spans="1:10" ht="12.75">
      <c r="A13" s="10">
        <v>21487</v>
      </c>
      <c r="B13" s="10" t="s">
        <v>211</v>
      </c>
      <c r="C13" s="98">
        <v>24300</v>
      </c>
      <c r="D13" s="13">
        <v>202.07692608695655</v>
      </c>
      <c r="E13" s="59">
        <v>22.69558642951252</v>
      </c>
      <c r="F13" s="13">
        <v>231.14947747035572</v>
      </c>
      <c r="G13" s="74">
        <v>3.664081348</v>
      </c>
      <c r="H13" s="87">
        <v>1.799673872</v>
      </c>
      <c r="J13" s="74"/>
    </row>
    <row r="14" spans="1:10" ht="12.75">
      <c r="A14" s="10">
        <v>21486</v>
      </c>
      <c r="B14" s="10" t="s">
        <v>210</v>
      </c>
      <c r="C14" s="98">
        <v>24300</v>
      </c>
      <c r="D14" s="13">
        <v>197.50629274193548</v>
      </c>
      <c r="E14" s="59">
        <v>19.643683333333335</v>
      </c>
      <c r="F14" s="13">
        <v>229.7521088709678</v>
      </c>
      <c r="G14" s="74">
        <v>3.9536354308943085</v>
      </c>
      <c r="H14" s="87">
        <v>1.7719537398373981</v>
      </c>
      <c r="J14" s="74"/>
    </row>
    <row r="15" ht="12.75">
      <c r="J15" s="74"/>
    </row>
    <row r="16" spans="1:10" ht="12.75">
      <c r="A16" s="10">
        <v>21488</v>
      </c>
      <c r="B16" s="10" t="s">
        <v>212</v>
      </c>
      <c r="C16" s="98">
        <v>32600</v>
      </c>
      <c r="D16" s="13">
        <v>271.9823490118577</v>
      </c>
      <c r="E16" s="59">
        <v>14.657002239789195</v>
      </c>
      <c r="F16" s="13">
        <v>109.49944901185772</v>
      </c>
      <c r="G16" s="74">
        <v>8.533462860956176</v>
      </c>
      <c r="H16" s="87">
        <v>0.6794520841752988</v>
      </c>
      <c r="J16" s="74"/>
    </row>
    <row r="17" spans="1:10" ht="12.75">
      <c r="A17" s="10">
        <v>21489</v>
      </c>
      <c r="B17" s="10" t="s">
        <v>213</v>
      </c>
      <c r="C17" s="98">
        <v>23700</v>
      </c>
      <c r="D17" s="13">
        <v>222.1272241106719</v>
      </c>
      <c r="E17" s="59">
        <v>17.21013465085639</v>
      </c>
      <c r="F17" s="13">
        <v>125.15635256916997</v>
      </c>
      <c r="G17" s="74">
        <v>5.54324836</v>
      </c>
      <c r="H17" s="87">
        <v>0.498145128</v>
      </c>
      <c r="J17" s="74"/>
    </row>
    <row r="18" spans="1:10" ht="12.75">
      <c r="A18" s="10"/>
      <c r="B18" s="10"/>
      <c r="C18" s="98"/>
      <c r="D18" s="13"/>
      <c r="E18" s="59"/>
      <c r="F18" s="13"/>
      <c r="G18" s="74"/>
      <c r="H18" s="87"/>
      <c r="J18" s="74"/>
    </row>
    <row r="19" spans="1:10" ht="12.75">
      <c r="A19" s="10">
        <v>21490</v>
      </c>
      <c r="B19" s="10" t="s">
        <v>214</v>
      </c>
      <c r="C19" s="98">
        <v>27800</v>
      </c>
      <c r="D19" s="13">
        <v>385.01584071146243</v>
      </c>
      <c r="E19" s="59">
        <v>25.143013306982873</v>
      </c>
      <c r="F19" s="13">
        <v>171.96675968379446</v>
      </c>
      <c r="G19" s="74">
        <v>8.602379523809525</v>
      </c>
      <c r="H19" s="87">
        <v>1.7173179404761907</v>
      </c>
      <c r="J19" s="74"/>
    </row>
    <row r="20" spans="1:10" ht="12.75">
      <c r="A20" s="10">
        <v>21491</v>
      </c>
      <c r="B20" s="10" t="s">
        <v>215</v>
      </c>
      <c r="C20" s="98">
        <v>25100</v>
      </c>
      <c r="D20" s="13">
        <v>378.9874301204819</v>
      </c>
      <c r="E20" s="59">
        <v>22.368685809906292</v>
      </c>
      <c r="F20" s="13">
        <v>162.58740321285143</v>
      </c>
      <c r="G20" s="74">
        <v>8.159463145161292</v>
      </c>
      <c r="H20" s="87">
        <v>1.6479042056451612</v>
      </c>
      <c r="J20" s="74"/>
    </row>
    <row r="21" spans="1:10" ht="12.75">
      <c r="A21" s="10"/>
      <c r="B21" s="10"/>
      <c r="C21" s="98"/>
      <c r="D21" s="13"/>
      <c r="E21" s="59"/>
      <c r="F21" s="13"/>
      <c r="G21" s="74"/>
      <c r="H21" s="87"/>
      <c r="J21" s="74"/>
    </row>
    <row r="22" spans="1:10" ht="12.75">
      <c r="A22" s="10">
        <v>21492</v>
      </c>
      <c r="B22" s="10" t="s">
        <v>216</v>
      </c>
      <c r="C22" s="98">
        <v>14500</v>
      </c>
      <c r="D22" s="13">
        <v>274.9291716</v>
      </c>
      <c r="E22" s="59">
        <v>23.967526266666667</v>
      </c>
      <c r="F22" s="13">
        <v>106.9866772</v>
      </c>
      <c r="G22" s="74">
        <v>5.379704960629922</v>
      </c>
      <c r="H22" s="87">
        <v>1.3328226535433072</v>
      </c>
      <c r="J22" s="14"/>
    </row>
    <row r="23" spans="1:10" ht="12.75">
      <c r="A23" s="10">
        <v>21493</v>
      </c>
      <c r="B23" s="10" t="s">
        <v>217</v>
      </c>
      <c r="C23" s="98">
        <v>24800</v>
      </c>
      <c r="D23" s="13">
        <v>287.15812208835337</v>
      </c>
      <c r="E23" s="59">
        <v>19.64558018741633</v>
      </c>
      <c r="F23" s="13">
        <v>140.15412369477912</v>
      </c>
      <c r="G23" s="74">
        <v>5.171734325396825</v>
      </c>
      <c r="H23" s="87">
        <v>1.2559005833333337</v>
      </c>
      <c r="J23" s="74"/>
    </row>
    <row r="24" spans="1:10" ht="12.75">
      <c r="A24" s="10"/>
      <c r="B24" s="10"/>
      <c r="C24" s="98"/>
      <c r="D24" s="13"/>
      <c r="E24" s="59"/>
      <c r="F24" s="13"/>
      <c r="G24" s="74"/>
      <c r="H24" s="87"/>
      <c r="J24" s="74"/>
    </row>
    <row r="25" spans="1:10" ht="12.75">
      <c r="A25" s="10">
        <v>21495</v>
      </c>
      <c r="B25" s="10" t="s">
        <v>219</v>
      </c>
      <c r="C25" s="98">
        <v>11400</v>
      </c>
      <c r="D25" s="13">
        <v>263.0215834586466</v>
      </c>
      <c r="E25" s="67">
        <v>5.92021679197995</v>
      </c>
      <c r="F25" s="59">
        <v>75.38055488721805</v>
      </c>
      <c r="G25" s="74">
        <v>3.0338662845849798</v>
      </c>
      <c r="H25" s="87">
        <v>0.6518747154150196</v>
      </c>
      <c r="J25" s="74"/>
    </row>
    <row r="26" spans="1:10" ht="12.75">
      <c r="A26" s="10">
        <v>21494</v>
      </c>
      <c r="B26" s="10" t="s">
        <v>218</v>
      </c>
      <c r="C26" s="98">
        <v>18200</v>
      </c>
      <c r="D26" s="13">
        <v>194.29737027027028</v>
      </c>
      <c r="E26" s="67">
        <v>8.939512226512226</v>
      </c>
      <c r="F26" s="59">
        <v>95.48595984555985</v>
      </c>
      <c r="G26" s="74">
        <v>4.727553493975902</v>
      </c>
      <c r="H26" s="87">
        <v>1.0329437269076305</v>
      </c>
      <c r="J26" s="74"/>
    </row>
    <row r="27" spans="1:10" ht="12.75">
      <c r="A27" s="4"/>
      <c r="B27" s="4"/>
      <c r="C27" s="181"/>
      <c r="D27" s="37"/>
      <c r="E27" s="79"/>
      <c r="F27" s="173"/>
      <c r="G27" s="174"/>
      <c r="H27" s="54"/>
      <c r="J27" s="74"/>
    </row>
    <row r="28" spans="1:10" ht="12.75">
      <c r="A28" s="10"/>
      <c r="B28" s="10"/>
      <c r="C28" s="98"/>
      <c r="D28" s="13"/>
      <c r="E28" s="67"/>
      <c r="F28" s="59"/>
      <c r="G28" s="74"/>
      <c r="H28" s="87"/>
      <c r="J28" s="74"/>
    </row>
    <row r="29" spans="1:10" ht="12.75">
      <c r="A29" s="10"/>
      <c r="B29" s="10"/>
      <c r="C29" s="98"/>
      <c r="D29" s="13"/>
      <c r="E29" s="67"/>
      <c r="F29" s="59"/>
      <c r="G29" s="74"/>
      <c r="H29" s="87"/>
      <c r="J29" s="74"/>
    </row>
    <row r="30" spans="1:10" ht="12.75">
      <c r="A30" s="10"/>
      <c r="B30" s="10"/>
      <c r="C30" s="98"/>
      <c r="D30" s="13"/>
      <c r="E30" s="67"/>
      <c r="F30" s="59"/>
      <c r="G30" s="74"/>
      <c r="H30" s="87"/>
      <c r="J30" s="74"/>
    </row>
    <row r="31" ht="12.75">
      <c r="J31" s="74"/>
    </row>
    <row r="32" spans="1:10" ht="12.75">
      <c r="A32" s="10"/>
      <c r="B32" s="10"/>
      <c r="C32" s="98"/>
      <c r="D32" s="13"/>
      <c r="E32" s="67"/>
      <c r="F32" s="59"/>
      <c r="G32" s="74"/>
      <c r="H32" s="87"/>
      <c r="J32" s="74"/>
    </row>
    <row r="33" spans="1:10" ht="12.75">
      <c r="A33" s="180" t="s">
        <v>574</v>
      </c>
      <c r="B33" s="10"/>
      <c r="C33" s="98"/>
      <c r="D33" s="13"/>
      <c r="E33" s="67"/>
      <c r="F33" s="59"/>
      <c r="G33" s="74"/>
      <c r="H33" s="87"/>
      <c r="J33" s="74"/>
    </row>
    <row r="34" spans="1:10" ht="12.75">
      <c r="A34" s="10"/>
      <c r="B34" s="10"/>
      <c r="C34" s="98"/>
      <c r="D34" s="13"/>
      <c r="E34" s="67"/>
      <c r="F34" s="59"/>
      <c r="G34" s="74"/>
      <c r="H34" s="87"/>
      <c r="J34" s="74"/>
    </row>
    <row r="35" spans="1:10" ht="14.25">
      <c r="A35" s="4" t="s">
        <v>148</v>
      </c>
      <c r="B35" s="4" t="s">
        <v>149</v>
      </c>
      <c r="C35" s="4" t="s">
        <v>722</v>
      </c>
      <c r="D35" s="77" t="s">
        <v>723</v>
      </c>
      <c r="E35" s="77" t="s">
        <v>724</v>
      </c>
      <c r="F35" s="77" t="s">
        <v>725</v>
      </c>
      <c r="G35" s="77" t="s">
        <v>726</v>
      </c>
      <c r="H35" s="77" t="s">
        <v>727</v>
      </c>
      <c r="J35" s="74"/>
    </row>
    <row r="36" spans="1:10" ht="12.75">
      <c r="A36" s="10"/>
      <c r="B36" s="10"/>
      <c r="C36" s="98"/>
      <c r="D36" s="13"/>
      <c r="E36" s="67"/>
      <c r="F36" s="59"/>
      <c r="H36" s="87"/>
      <c r="J36" s="74"/>
    </row>
    <row r="37" spans="1:10" ht="12.75">
      <c r="A37" s="10" t="s">
        <v>222</v>
      </c>
      <c r="B37" s="10" t="s">
        <v>221</v>
      </c>
      <c r="C37" s="98">
        <v>1190</v>
      </c>
      <c r="D37" s="13">
        <v>478.2509111538461</v>
      </c>
      <c r="E37" s="13">
        <v>114.67468256410257</v>
      </c>
      <c r="F37" s="13">
        <v>691.7864976923076</v>
      </c>
      <c r="G37" s="74">
        <v>0.43303163492063484</v>
      </c>
      <c r="H37" s="87">
        <v>1.4949000992063493</v>
      </c>
      <c r="J37" s="74"/>
    </row>
    <row r="38" spans="1:10" ht="12.75">
      <c r="A38" s="10">
        <v>21499</v>
      </c>
      <c r="B38" s="10" t="s">
        <v>486</v>
      </c>
      <c r="C38" s="98">
        <v>17300</v>
      </c>
      <c r="D38" s="59">
        <v>84.29752519379845</v>
      </c>
      <c r="E38" s="59">
        <v>10.550018475452196</v>
      </c>
      <c r="F38" s="59">
        <v>52.82021317829457</v>
      </c>
      <c r="G38" s="74">
        <v>7.502235633466134</v>
      </c>
      <c r="H38" s="87">
        <v>0.4074420358565737</v>
      </c>
      <c r="J38" s="74"/>
    </row>
    <row r="39" spans="1:10" ht="12.75">
      <c r="A39" s="10">
        <v>21500</v>
      </c>
      <c r="B39" s="10" t="s">
        <v>487</v>
      </c>
      <c r="C39" s="98">
        <v>13700</v>
      </c>
      <c r="D39" s="13">
        <v>166.4146723880597</v>
      </c>
      <c r="E39" s="59">
        <v>11.941907338308457</v>
      </c>
      <c r="F39" s="59">
        <v>75.76855634328358</v>
      </c>
      <c r="G39" s="74">
        <v>3.345677948412699</v>
      </c>
      <c r="H39" s="87">
        <v>0.3716615793650793</v>
      </c>
      <c r="J39" s="74"/>
    </row>
    <row r="40" spans="1:10" ht="12.75">
      <c r="A40" s="10">
        <v>21496</v>
      </c>
      <c r="B40" s="10" t="s">
        <v>575</v>
      </c>
      <c r="C40" s="98">
        <v>1860</v>
      </c>
      <c r="D40" s="13">
        <v>506.7827468503937</v>
      </c>
      <c r="E40" s="13">
        <v>427.5624085301837</v>
      </c>
      <c r="F40" s="13">
        <v>450.381468503937</v>
      </c>
      <c r="G40" s="14">
        <v>30.74714838709678</v>
      </c>
      <c r="H40" s="87">
        <v>1.2552296774193548</v>
      </c>
      <c r="J40" s="14"/>
    </row>
    <row r="41" spans="1:10" ht="12.75">
      <c r="A41" s="10">
        <v>21497</v>
      </c>
      <c r="B41" s="10" t="s">
        <v>576</v>
      </c>
      <c r="C41" s="98">
        <v>1300</v>
      </c>
      <c r="D41" s="13">
        <v>603.7620055776893</v>
      </c>
      <c r="E41" s="13">
        <v>499.6806604249668</v>
      </c>
      <c r="F41" s="13">
        <v>506.1980466135458</v>
      </c>
      <c r="G41" s="14">
        <v>44.732449800796815</v>
      </c>
      <c r="H41" s="87">
        <v>1.4404602270916333</v>
      </c>
      <c r="J41" s="14"/>
    </row>
    <row r="42" spans="1:10" ht="12.75">
      <c r="A42" s="10">
        <v>21498</v>
      </c>
      <c r="B42" s="10" t="s">
        <v>577</v>
      </c>
      <c r="C42" s="98">
        <v>2610</v>
      </c>
      <c r="D42" s="13">
        <v>629.2537531007752</v>
      </c>
      <c r="E42" s="13">
        <v>486.1174832041343</v>
      </c>
      <c r="F42" s="13">
        <v>538.8573174418605</v>
      </c>
      <c r="G42" s="14">
        <v>30.116855080000004</v>
      </c>
      <c r="H42" s="87">
        <v>1.5192799360000002</v>
      </c>
      <c r="J42" s="14"/>
    </row>
    <row r="43" spans="1:8" ht="12.75">
      <c r="A43" s="4"/>
      <c r="B43" s="78"/>
      <c r="C43" s="79"/>
      <c r="D43" s="5"/>
      <c r="E43" s="5"/>
      <c r="F43" s="5"/>
      <c r="G43" s="5"/>
      <c r="H43" s="5"/>
    </row>
    <row r="44" spans="1:3" ht="12.75">
      <c r="A44" s="10"/>
      <c r="B44" s="57"/>
      <c r="C44" s="67"/>
    </row>
    <row r="45" spans="1:3" ht="15" customHeight="1">
      <c r="A45" s="122" t="s">
        <v>730</v>
      </c>
      <c r="B45" s="57"/>
      <c r="C45" s="67"/>
    </row>
    <row r="46" ht="14.25">
      <c r="A46" s="122" t="s">
        <v>728</v>
      </c>
    </row>
    <row r="47" ht="14.25">
      <c r="A47" s="122" t="s">
        <v>729</v>
      </c>
    </row>
  </sheetData>
  <printOptions/>
  <pageMargins left="0.75" right="0.75" top="1" bottom="1" header="0.5" footer="0.5"/>
  <pageSetup firstPageNumber="19" useFirstPageNumber="1" horizontalDpi="600" verticalDpi="600" orientation="portrait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2" sqref="A2"/>
    </sheetView>
  </sheetViews>
  <sheetFormatPr defaultColWidth="9.140625" defaultRowHeight="12.75"/>
  <cols>
    <col min="2" max="2" width="18.28125" style="0" customWidth="1"/>
    <col min="5" max="5" width="9.57421875" style="0" customWidth="1"/>
    <col min="6" max="6" width="11.140625" style="0" customWidth="1"/>
    <col min="7" max="7" width="11.00390625" style="0" customWidth="1"/>
    <col min="8" max="8" width="9.421875" style="0" customWidth="1"/>
    <col min="9" max="9" width="6.8515625" style="0" customWidth="1"/>
    <col min="10" max="10" width="7.00390625" style="0" customWidth="1"/>
    <col min="14" max="14" width="12.421875" style="0" customWidth="1"/>
    <col min="15" max="15" width="42.7109375" style="0" customWidth="1"/>
    <col min="16" max="16" width="6.8515625" style="10" customWidth="1"/>
    <col min="17" max="18" width="9.140625" style="10" customWidth="1"/>
  </cols>
  <sheetData>
    <row r="1" spans="1:23" ht="15.75">
      <c r="A1" s="7" t="s">
        <v>657</v>
      </c>
      <c r="B1" s="7"/>
      <c r="N1" t="s">
        <v>113</v>
      </c>
      <c r="O1" s="57"/>
      <c r="S1">
        <v>54</v>
      </c>
      <c r="T1">
        <v>55</v>
      </c>
      <c r="U1">
        <v>63</v>
      </c>
      <c r="V1">
        <v>66</v>
      </c>
      <c r="W1">
        <v>75</v>
      </c>
    </row>
    <row r="2" spans="1:23" ht="15.75">
      <c r="A2" s="27"/>
      <c r="B2" s="27"/>
      <c r="C2" s="7" t="s">
        <v>15</v>
      </c>
      <c r="N2" s="10" t="s">
        <v>114</v>
      </c>
      <c r="O2" s="57" t="s">
        <v>115</v>
      </c>
      <c r="P2" s="10" t="s">
        <v>116</v>
      </c>
      <c r="Q2" s="10" t="s">
        <v>117</v>
      </c>
      <c r="R2" s="10" t="s">
        <v>118</v>
      </c>
      <c r="S2" t="s">
        <v>120</v>
      </c>
      <c r="T2" t="s">
        <v>121</v>
      </c>
      <c r="U2" t="s">
        <v>122</v>
      </c>
      <c r="V2" t="s">
        <v>123</v>
      </c>
      <c r="W2" t="s">
        <v>125</v>
      </c>
    </row>
    <row r="3" spans="1:23" ht="15.75">
      <c r="A3" s="27"/>
      <c r="B3" s="27"/>
      <c r="C3" s="7"/>
      <c r="N3" s="10" t="s">
        <v>200</v>
      </c>
      <c r="O3" t="s">
        <v>201</v>
      </c>
      <c r="P3" s="10">
        <v>1</v>
      </c>
      <c r="Q3" s="10">
        <v>1</v>
      </c>
      <c r="R3" s="10" t="s">
        <v>36</v>
      </c>
      <c r="S3">
        <v>216.271816</v>
      </c>
      <c r="T3">
        <v>21.659904</v>
      </c>
      <c r="U3">
        <v>21.330683</v>
      </c>
      <c r="V3">
        <v>208.494299</v>
      </c>
      <c r="W3">
        <v>20.922</v>
      </c>
    </row>
    <row r="4" spans="1:23" ht="15.75">
      <c r="A4" s="27"/>
      <c r="B4" s="27"/>
      <c r="C4" s="7"/>
      <c r="N4" s="10" t="s">
        <v>200</v>
      </c>
      <c r="O4" t="s">
        <v>202</v>
      </c>
      <c r="P4" s="10">
        <v>1</v>
      </c>
      <c r="Q4" s="10">
        <v>1</v>
      </c>
      <c r="R4" s="10" t="s">
        <v>36</v>
      </c>
      <c r="S4">
        <v>234.213183</v>
      </c>
      <c r="T4">
        <v>22.97269</v>
      </c>
      <c r="U4">
        <v>22.421248</v>
      </c>
      <c r="V4">
        <v>218.217102</v>
      </c>
      <c r="W4">
        <v>21.770183</v>
      </c>
    </row>
    <row r="5" spans="1:23" ht="12.75">
      <c r="A5" s="27"/>
      <c r="B5" s="27"/>
      <c r="N5" s="10" t="s">
        <v>203</v>
      </c>
      <c r="O5" t="s">
        <v>204</v>
      </c>
      <c r="P5" s="10">
        <v>1</v>
      </c>
      <c r="Q5" s="10">
        <v>1</v>
      </c>
      <c r="R5" s="10" t="s">
        <v>36</v>
      </c>
      <c r="S5">
        <v>209.706458</v>
      </c>
      <c r="T5">
        <v>21.055674</v>
      </c>
      <c r="U5">
        <v>20.912548</v>
      </c>
      <c r="V5">
        <v>204.631115</v>
      </c>
      <c r="W5">
        <v>20.924408</v>
      </c>
    </row>
    <row r="6" spans="1:23" ht="14.25">
      <c r="A6" s="10" t="s">
        <v>18</v>
      </c>
      <c r="B6" s="10" t="s">
        <v>67</v>
      </c>
      <c r="C6" s="10" t="s">
        <v>55</v>
      </c>
      <c r="D6" s="10" t="s">
        <v>19</v>
      </c>
      <c r="E6" s="10" t="s">
        <v>68</v>
      </c>
      <c r="F6" s="10" t="s">
        <v>69</v>
      </c>
      <c r="G6" s="10" t="s">
        <v>70</v>
      </c>
      <c r="H6" s="10" t="s">
        <v>27</v>
      </c>
      <c r="I6" s="10" t="s">
        <v>71</v>
      </c>
      <c r="J6" s="10" t="s">
        <v>72</v>
      </c>
      <c r="K6" s="10" t="s">
        <v>38</v>
      </c>
      <c r="N6" s="10" t="s">
        <v>203</v>
      </c>
      <c r="O6" t="s">
        <v>205</v>
      </c>
      <c r="P6" s="10">
        <v>1</v>
      </c>
      <c r="Q6" s="10">
        <v>1</v>
      </c>
      <c r="R6" s="10" t="s">
        <v>36</v>
      </c>
      <c r="S6">
        <v>213.826263</v>
      </c>
      <c r="T6">
        <v>21.392966</v>
      </c>
      <c r="U6">
        <v>21.252935</v>
      </c>
      <c r="V6">
        <v>209.071402</v>
      </c>
      <c r="W6">
        <v>21.374119</v>
      </c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4"/>
      <c r="K7" s="5"/>
      <c r="N7" s="10"/>
    </row>
    <row r="8" spans="1:19" ht="13.5" customHeight="1">
      <c r="A8" s="2"/>
      <c r="B8" s="2"/>
      <c r="C8" s="2"/>
      <c r="D8" s="2"/>
      <c r="E8" s="2"/>
      <c r="F8" s="2"/>
      <c r="G8" s="2"/>
      <c r="H8" s="2"/>
      <c r="I8" s="2"/>
      <c r="J8" s="3"/>
      <c r="K8" s="2"/>
      <c r="N8" s="10"/>
      <c r="O8" s="10"/>
      <c r="S8" s="10"/>
    </row>
    <row r="9" spans="1:15" ht="12.75">
      <c r="A9" s="84">
        <v>36691</v>
      </c>
      <c r="B9" s="11" t="s">
        <v>198</v>
      </c>
      <c r="C9" s="10" t="s">
        <v>59</v>
      </c>
      <c r="D9" s="10" t="s">
        <v>120</v>
      </c>
      <c r="E9" s="67">
        <v>216.271816</v>
      </c>
      <c r="F9" s="13">
        <v>234.213183</v>
      </c>
      <c r="G9" s="62">
        <f>ABS(E9-F9)</f>
        <v>17.941366999999985</v>
      </c>
      <c r="H9" s="13">
        <f>AVERAGE(E9:F9)</f>
        <v>225.2424995</v>
      </c>
      <c r="I9" s="14">
        <f>ABS(G9/H9*100)</f>
        <v>7.965356022876128</v>
      </c>
      <c r="J9" s="10" t="s">
        <v>40</v>
      </c>
      <c r="K9" s="17" t="s">
        <v>41</v>
      </c>
      <c r="L9" t="s">
        <v>15</v>
      </c>
      <c r="N9" s="10"/>
      <c r="O9" s="10"/>
    </row>
    <row r="10" spans="1:15" ht="12.75">
      <c r="A10" s="84">
        <v>36691</v>
      </c>
      <c r="B10" s="11" t="s">
        <v>198</v>
      </c>
      <c r="C10" s="10" t="s">
        <v>59</v>
      </c>
      <c r="D10" s="10" t="s">
        <v>121</v>
      </c>
      <c r="E10" s="13">
        <v>21.659904</v>
      </c>
      <c r="F10" s="59">
        <v>22.97269</v>
      </c>
      <c r="G10" s="62">
        <f>ABS(E10-F10)</f>
        <v>1.3127859999999991</v>
      </c>
      <c r="H10" s="59">
        <f>AVERAGE(E10:F10)</f>
        <v>22.316297</v>
      </c>
      <c r="I10" s="14">
        <f>ABS(G10/H10*100)</f>
        <v>5.8826336645367245</v>
      </c>
      <c r="J10" s="10" t="s">
        <v>40</v>
      </c>
      <c r="K10" s="17" t="s">
        <v>41</v>
      </c>
      <c r="N10" s="10"/>
      <c r="O10" s="10"/>
    </row>
    <row r="11" spans="1:14" ht="12.75">
      <c r="A11" s="84">
        <v>36691</v>
      </c>
      <c r="B11" s="11" t="s">
        <v>198</v>
      </c>
      <c r="C11" s="10" t="s">
        <v>59</v>
      </c>
      <c r="D11" s="10" t="s">
        <v>122</v>
      </c>
      <c r="E11" s="67">
        <v>21.330683</v>
      </c>
      <c r="F11" s="59">
        <v>22.421248</v>
      </c>
      <c r="G11" s="62">
        <f>ABS(E11-F11)</f>
        <v>1.090564999999998</v>
      </c>
      <c r="H11" s="59">
        <f>AVERAGE(E11:F11)</f>
        <v>21.8759655</v>
      </c>
      <c r="I11" s="14">
        <f>ABS(G11/H11*100)</f>
        <v>4.9852199666341495</v>
      </c>
      <c r="J11" s="10" t="s">
        <v>40</v>
      </c>
      <c r="K11" s="17" t="s">
        <v>41</v>
      </c>
      <c r="N11" s="10"/>
    </row>
    <row r="12" spans="1:11" ht="12.75">
      <c r="A12" s="84">
        <v>36691</v>
      </c>
      <c r="B12" s="11" t="s">
        <v>198</v>
      </c>
      <c r="C12" s="10" t="s">
        <v>59</v>
      </c>
      <c r="D12" s="10" t="s">
        <v>123</v>
      </c>
      <c r="E12" s="13">
        <v>208.494299</v>
      </c>
      <c r="F12" s="13">
        <v>218.217102</v>
      </c>
      <c r="G12" s="62">
        <f>ABS(E12-F12)</f>
        <v>9.722802999999999</v>
      </c>
      <c r="H12" s="13">
        <f>AVERAGE(E12:F12)</f>
        <v>213.3557005</v>
      </c>
      <c r="I12" s="14">
        <f>ABS(G12/H12*100)</f>
        <v>4.557086113572109</v>
      </c>
      <c r="J12" s="10" t="s">
        <v>40</v>
      </c>
      <c r="K12" s="17" t="s">
        <v>41</v>
      </c>
    </row>
    <row r="13" spans="1:11" ht="12.75">
      <c r="A13" s="84">
        <v>36691</v>
      </c>
      <c r="B13" s="11" t="s">
        <v>198</v>
      </c>
      <c r="C13" s="10" t="s">
        <v>59</v>
      </c>
      <c r="D13" s="10" t="s">
        <v>125</v>
      </c>
      <c r="E13" s="67">
        <v>20.922</v>
      </c>
      <c r="F13" s="59">
        <v>21.770183</v>
      </c>
      <c r="G13" s="62">
        <f>ABS(E13-F13)</f>
        <v>0.8481829999999988</v>
      </c>
      <c r="H13" s="59">
        <f>AVERAGE(E13:F13)</f>
        <v>21.3460915</v>
      </c>
      <c r="I13" s="14">
        <f>ABS(G13/H13*100)</f>
        <v>3.9734815153396994</v>
      </c>
      <c r="J13" s="10" t="s">
        <v>40</v>
      </c>
      <c r="K13" s="17" t="s">
        <v>41</v>
      </c>
    </row>
    <row r="14" spans="1:11" ht="12.75">
      <c r="A14" s="84"/>
      <c r="B14" s="11"/>
      <c r="C14" s="10"/>
      <c r="D14" s="10"/>
      <c r="E14" s="67"/>
      <c r="F14" s="67"/>
      <c r="G14" s="62"/>
      <c r="H14" s="67"/>
      <c r="I14" s="14"/>
      <c r="J14" s="10"/>
      <c r="K14" s="17"/>
    </row>
    <row r="15" spans="1:11" ht="12.75">
      <c r="A15" s="84">
        <v>36691</v>
      </c>
      <c r="B15" s="11" t="s">
        <v>199</v>
      </c>
      <c r="C15" s="10" t="s">
        <v>59</v>
      </c>
      <c r="D15" s="10" t="s">
        <v>120</v>
      </c>
      <c r="E15" s="67">
        <v>209.706458</v>
      </c>
      <c r="F15" s="13">
        <v>213.826263</v>
      </c>
      <c r="G15" s="62">
        <f>ABS(E15-F15)</f>
        <v>4.119805000000014</v>
      </c>
      <c r="H15" s="13">
        <f>AVERAGE(E15:F15)</f>
        <v>211.76636050000002</v>
      </c>
      <c r="I15" s="14">
        <f>ABS(G15/H15*100)</f>
        <v>1.9454482715161994</v>
      </c>
      <c r="J15" s="10" t="s">
        <v>40</v>
      </c>
      <c r="K15" s="17" t="s">
        <v>41</v>
      </c>
    </row>
    <row r="16" spans="1:11" ht="12.75">
      <c r="A16" s="84">
        <v>36691</v>
      </c>
      <c r="B16" s="11" t="s">
        <v>199</v>
      </c>
      <c r="C16" s="10" t="s">
        <v>59</v>
      </c>
      <c r="D16" s="10" t="s">
        <v>121</v>
      </c>
      <c r="E16" s="67">
        <v>21.055674</v>
      </c>
      <c r="F16" s="59">
        <v>21.392966</v>
      </c>
      <c r="G16" s="62">
        <f>ABS(E16-F16)</f>
        <v>0.3372920000000015</v>
      </c>
      <c r="H16" s="59">
        <f>AVERAGE(E16:F16)</f>
        <v>21.22432</v>
      </c>
      <c r="I16" s="14">
        <f>ABS(G16/H16*100)</f>
        <v>1.5891769441847912</v>
      </c>
      <c r="J16" s="10" t="s">
        <v>40</v>
      </c>
      <c r="K16" s="17" t="s">
        <v>41</v>
      </c>
    </row>
    <row r="17" spans="1:11" ht="12.75">
      <c r="A17" s="84">
        <v>36691</v>
      </c>
      <c r="B17" s="11" t="s">
        <v>199</v>
      </c>
      <c r="C17" s="10" t="s">
        <v>59</v>
      </c>
      <c r="D17" s="10" t="s">
        <v>122</v>
      </c>
      <c r="E17" s="13">
        <v>20.912548</v>
      </c>
      <c r="F17" s="59">
        <v>21.252935</v>
      </c>
      <c r="G17" s="62">
        <f>ABS(E17-F17)</f>
        <v>0.3403869999999998</v>
      </c>
      <c r="H17" s="59">
        <f>AVERAGE(E17:F17)</f>
        <v>21.0827415</v>
      </c>
      <c r="I17" s="14">
        <f>ABS(G17/H17*100)</f>
        <v>1.6145291161493385</v>
      </c>
      <c r="J17" s="10" t="s">
        <v>40</v>
      </c>
      <c r="K17" s="17" t="s">
        <v>41</v>
      </c>
    </row>
    <row r="18" spans="1:11" ht="13.5" customHeight="1">
      <c r="A18" s="84">
        <v>36691</v>
      </c>
      <c r="B18" s="11" t="s">
        <v>199</v>
      </c>
      <c r="C18" s="10" t="s">
        <v>59</v>
      </c>
      <c r="D18" s="10" t="s">
        <v>123</v>
      </c>
      <c r="E18" s="13">
        <v>204.631115</v>
      </c>
      <c r="F18" s="13">
        <v>209.071402</v>
      </c>
      <c r="G18" s="62">
        <f>ABS(E18-F18)</f>
        <v>4.440287000000012</v>
      </c>
      <c r="H18" s="13">
        <f>AVERAGE(E18:F18)</f>
        <v>206.8512585</v>
      </c>
      <c r="I18" s="14">
        <f>ABS(G18/H18*100)</f>
        <v>2.1466086463283527</v>
      </c>
      <c r="J18" s="10" t="s">
        <v>40</v>
      </c>
      <c r="K18" s="17" t="s">
        <v>41</v>
      </c>
    </row>
    <row r="19" spans="1:11" ht="14.25" customHeight="1">
      <c r="A19" s="84">
        <v>36691</v>
      </c>
      <c r="B19" s="11" t="s">
        <v>199</v>
      </c>
      <c r="C19" s="10" t="s">
        <v>59</v>
      </c>
      <c r="D19" s="10" t="s">
        <v>125</v>
      </c>
      <c r="E19" s="13">
        <v>20.924408</v>
      </c>
      <c r="F19" s="59">
        <v>21.374119</v>
      </c>
      <c r="G19" s="62">
        <f>ABS(E19-F19)</f>
        <v>0.44971100000000064</v>
      </c>
      <c r="H19" s="59">
        <f>AVERAGE(E19:F19)</f>
        <v>21.1492635</v>
      </c>
      <c r="I19" s="14">
        <f>ABS(G19/H19*100)</f>
        <v>2.1263671900442334</v>
      </c>
      <c r="J19" s="10" t="s">
        <v>40</v>
      </c>
      <c r="K19" s="17" t="s">
        <v>41</v>
      </c>
    </row>
    <row r="20" spans="1:11" ht="15" customHeight="1">
      <c r="A20" s="5"/>
      <c r="B20" s="5"/>
      <c r="C20" s="5"/>
      <c r="D20" s="5"/>
      <c r="E20" s="41"/>
      <c r="F20" s="41"/>
      <c r="G20" s="42"/>
      <c r="H20" s="43"/>
      <c r="I20" s="44"/>
      <c r="J20" s="4"/>
      <c r="K20" s="45"/>
    </row>
    <row r="21" spans="5:11" ht="12.75">
      <c r="E21" s="46"/>
      <c r="F21" s="46"/>
      <c r="G21" s="47"/>
      <c r="H21" s="48"/>
      <c r="I21" s="49"/>
      <c r="J21" s="3"/>
      <c r="K21" s="50"/>
    </row>
    <row r="22" spans="1:11" ht="14.25" customHeight="1">
      <c r="A22" s="16" t="s">
        <v>73</v>
      </c>
      <c r="B22" s="16"/>
      <c r="E22" s="23"/>
      <c r="F22" s="23"/>
      <c r="G22" s="30"/>
      <c r="H22" s="31"/>
      <c r="I22" s="34"/>
      <c r="J22" s="10"/>
      <c r="K22" s="17"/>
    </row>
    <row r="23" spans="2:11" ht="15" customHeight="1">
      <c r="B23" s="17" t="s">
        <v>74</v>
      </c>
      <c r="E23" s="23"/>
      <c r="F23" s="23"/>
      <c r="G23" s="33"/>
      <c r="H23" s="31"/>
      <c r="I23" s="32"/>
      <c r="J23" s="10"/>
      <c r="K23" s="17"/>
    </row>
    <row r="24" spans="1:2" ht="18" customHeight="1">
      <c r="A24" s="16" t="s">
        <v>206</v>
      </c>
      <c r="B24" s="16"/>
    </row>
    <row r="25" spans="1:2" ht="17.25" customHeight="1">
      <c r="A25" s="16" t="s">
        <v>75</v>
      </c>
      <c r="B25" s="16"/>
    </row>
    <row r="26" spans="1:2" ht="18" customHeight="1">
      <c r="A26" s="16" t="s">
        <v>76</v>
      </c>
      <c r="B26" s="16"/>
    </row>
    <row r="27" ht="13.5" customHeight="1">
      <c r="C27" s="17"/>
    </row>
    <row r="28" spans="1:2" ht="14.25" customHeight="1">
      <c r="A28" s="16" t="s">
        <v>15</v>
      </c>
      <c r="B28" s="16"/>
    </row>
    <row r="29" ht="13.5" customHeight="1"/>
    <row r="30" ht="12" customHeight="1"/>
    <row r="31" ht="12.75" customHeight="1"/>
    <row r="32" ht="12" customHeight="1"/>
    <row r="33" ht="12" customHeight="1"/>
  </sheetData>
  <printOptions/>
  <pageMargins left="0.98" right="0.86" top="1" bottom="1" header="0.52" footer="0.5"/>
  <pageSetup firstPageNumber="48" useFirstPageNumber="1" horizontalDpi="600" verticalDpi="60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2" sqref="A2"/>
    </sheetView>
  </sheetViews>
  <sheetFormatPr defaultColWidth="9.140625" defaultRowHeight="12.75"/>
  <cols>
    <col min="2" max="2" width="18.28125" style="0" customWidth="1"/>
    <col min="5" max="5" width="9.57421875" style="0" customWidth="1"/>
    <col min="6" max="6" width="11.140625" style="0" customWidth="1"/>
    <col min="7" max="7" width="11.00390625" style="0" customWidth="1"/>
    <col min="8" max="8" width="9.421875" style="0" customWidth="1"/>
    <col min="9" max="9" width="6.8515625" style="0" customWidth="1"/>
    <col min="10" max="10" width="7.00390625" style="0" customWidth="1"/>
    <col min="14" max="14" width="24.8515625" style="0" customWidth="1"/>
    <col min="15" max="15" width="48.7109375" style="0" customWidth="1"/>
    <col min="16" max="16" width="6.8515625" style="10" customWidth="1"/>
    <col min="17" max="18" width="9.140625" style="10" customWidth="1"/>
  </cols>
  <sheetData>
    <row r="1" spans="1:15" ht="15.75">
      <c r="A1" s="7" t="s">
        <v>658</v>
      </c>
      <c r="B1" s="7"/>
      <c r="O1" s="57"/>
    </row>
    <row r="2" spans="1:15" ht="15.75">
      <c r="A2" s="27"/>
      <c r="B2" s="27"/>
      <c r="C2" s="7" t="s">
        <v>15</v>
      </c>
      <c r="N2" s="10"/>
      <c r="O2" s="57"/>
    </row>
    <row r="3" spans="1:14" ht="15.75">
      <c r="A3" s="27"/>
      <c r="B3" s="27"/>
      <c r="C3" s="7"/>
      <c r="N3" s="10"/>
    </row>
    <row r="4" spans="1:14" ht="15.75">
      <c r="A4" s="27"/>
      <c r="B4" s="27"/>
      <c r="C4" s="7"/>
      <c r="N4" s="10"/>
    </row>
    <row r="5" spans="1:14" ht="12.75">
      <c r="A5" s="27"/>
      <c r="B5" s="27"/>
      <c r="N5" s="10"/>
    </row>
    <row r="6" spans="1:15" ht="14.25">
      <c r="A6" s="10" t="s">
        <v>18</v>
      </c>
      <c r="B6" s="10" t="s">
        <v>67</v>
      </c>
      <c r="C6" s="10" t="s">
        <v>55</v>
      </c>
      <c r="D6" s="10" t="s">
        <v>19</v>
      </c>
      <c r="E6" s="10" t="s">
        <v>68</v>
      </c>
      <c r="F6" s="10" t="s">
        <v>69</v>
      </c>
      <c r="G6" s="10" t="s">
        <v>70</v>
      </c>
      <c r="H6" s="10" t="s">
        <v>27</v>
      </c>
      <c r="I6" s="10" t="s">
        <v>71</v>
      </c>
      <c r="J6" s="10" t="s">
        <v>72</v>
      </c>
      <c r="K6" s="10" t="s">
        <v>38</v>
      </c>
      <c r="N6" s="10"/>
      <c r="O6" s="10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4"/>
      <c r="K7" s="5"/>
      <c r="N7" s="10"/>
      <c r="O7" s="10"/>
    </row>
    <row r="8" spans="1:15" ht="13.5" customHeight="1">
      <c r="A8" s="2"/>
      <c r="B8" s="2"/>
      <c r="C8" s="2"/>
      <c r="D8" s="2"/>
      <c r="E8" s="2"/>
      <c r="F8" s="2"/>
      <c r="G8" s="2"/>
      <c r="H8" s="2"/>
      <c r="I8" s="2"/>
      <c r="J8" s="3"/>
      <c r="K8" s="2"/>
      <c r="N8" s="10"/>
      <c r="O8" s="10"/>
    </row>
    <row r="9" spans="1:14" ht="12.75">
      <c r="A9" s="84">
        <v>36706</v>
      </c>
      <c r="B9" s="11" t="s">
        <v>270</v>
      </c>
      <c r="C9" s="10" t="s">
        <v>260</v>
      </c>
      <c r="D9" s="10" t="s">
        <v>120</v>
      </c>
      <c r="E9" s="13">
        <v>246.759738</v>
      </c>
      <c r="F9" s="13">
        <v>239.133933</v>
      </c>
      <c r="G9" s="62">
        <f>ABS(E9-F9)</f>
        <v>7.6258049999999855</v>
      </c>
      <c r="H9" s="13">
        <f>AVERAGE(E9:F9)</f>
        <v>242.94683550000002</v>
      </c>
      <c r="I9" s="14">
        <f>ABS(G9/H9*100)</f>
        <v>3.1388780941746344</v>
      </c>
      <c r="J9" s="10" t="s">
        <v>40</v>
      </c>
      <c r="K9" s="17" t="s">
        <v>41</v>
      </c>
      <c r="L9" t="s">
        <v>15</v>
      </c>
      <c r="N9" s="10"/>
    </row>
    <row r="10" spans="1:11" ht="12.75">
      <c r="A10" s="84">
        <v>36706</v>
      </c>
      <c r="B10" s="11" t="s">
        <v>270</v>
      </c>
      <c r="C10" s="10" t="s">
        <v>260</v>
      </c>
      <c r="D10" s="10" t="s">
        <v>121</v>
      </c>
      <c r="E10" s="59">
        <v>29.157958</v>
      </c>
      <c r="F10" s="59">
        <v>29.102226</v>
      </c>
      <c r="G10" s="62">
        <f>ABS(E10-F10)</f>
        <v>0.055731999999999005</v>
      </c>
      <c r="H10" s="59">
        <f>AVERAGE(E10:F10)</f>
        <v>29.130092</v>
      </c>
      <c r="I10" s="14">
        <f>ABS(G10/H10*100)</f>
        <v>0.19132105727643772</v>
      </c>
      <c r="J10" s="10" t="s">
        <v>40</v>
      </c>
      <c r="K10" s="17" t="s">
        <v>41</v>
      </c>
    </row>
    <row r="11" spans="1:11" ht="12.75">
      <c r="A11" s="84">
        <v>36706</v>
      </c>
      <c r="B11" s="11" t="s">
        <v>270</v>
      </c>
      <c r="C11" s="10" t="s">
        <v>260</v>
      </c>
      <c r="D11" s="10" t="s">
        <v>122</v>
      </c>
      <c r="E11" s="59">
        <v>19.933923</v>
      </c>
      <c r="F11" s="59">
        <v>20.152464</v>
      </c>
      <c r="G11" s="62">
        <f>ABS(E11-F11)</f>
        <v>0.21854099999999832</v>
      </c>
      <c r="H11" s="59">
        <f>AVERAGE(E11:F11)</f>
        <v>20.0431935</v>
      </c>
      <c r="I11" s="14">
        <f>ABS(G11/H11*100)</f>
        <v>1.0903501979362635</v>
      </c>
      <c r="J11" s="10" t="s">
        <v>40</v>
      </c>
      <c r="K11" s="17" t="s">
        <v>41</v>
      </c>
    </row>
    <row r="12" spans="1:11" ht="12.75">
      <c r="A12" s="84">
        <v>36706</v>
      </c>
      <c r="B12" s="11" t="s">
        <v>270</v>
      </c>
      <c r="C12" s="10" t="s">
        <v>260</v>
      </c>
      <c r="D12" s="10" t="s">
        <v>123</v>
      </c>
      <c r="E12" s="13">
        <v>195.060792</v>
      </c>
      <c r="F12" s="13">
        <v>197.399849</v>
      </c>
      <c r="G12" s="62">
        <f>ABS(E12-F12)</f>
        <v>2.339056999999997</v>
      </c>
      <c r="H12" s="13">
        <f>AVERAGE(E12:F12)</f>
        <v>196.2303205</v>
      </c>
      <c r="I12" s="14">
        <f>ABS(G12/H12*100)</f>
        <v>1.1919957089404014</v>
      </c>
      <c r="J12" s="10" t="s">
        <v>40</v>
      </c>
      <c r="K12" s="17" t="s">
        <v>41</v>
      </c>
    </row>
    <row r="13" spans="1:11" ht="12.75">
      <c r="A13" s="84">
        <v>36706</v>
      </c>
      <c r="B13" s="11" t="s">
        <v>270</v>
      </c>
      <c r="C13" s="10" t="s">
        <v>260</v>
      </c>
      <c r="D13" s="10" t="s">
        <v>125</v>
      </c>
      <c r="E13" s="59">
        <v>19.164438</v>
      </c>
      <c r="F13" s="59">
        <v>19.667286</v>
      </c>
      <c r="G13" s="62">
        <f>ABS(E13-F13)</f>
        <v>0.5028480000000002</v>
      </c>
      <c r="H13" s="59">
        <f>AVERAGE(E13:F13)</f>
        <v>19.415862</v>
      </c>
      <c r="I13" s="14">
        <f>ABS(G13/H13*100)</f>
        <v>2.5898824373597225</v>
      </c>
      <c r="J13" s="10" t="s">
        <v>40</v>
      </c>
      <c r="K13" s="17" t="s">
        <v>41</v>
      </c>
    </row>
    <row r="14" spans="1:11" ht="12.75">
      <c r="A14" s="84"/>
      <c r="B14" s="11"/>
      <c r="C14" s="10"/>
      <c r="D14" s="10"/>
      <c r="E14" s="67"/>
      <c r="F14" s="67"/>
      <c r="G14" s="62"/>
      <c r="H14" s="67"/>
      <c r="I14" s="14"/>
      <c r="J14" s="10"/>
      <c r="K14" s="17"/>
    </row>
    <row r="15" spans="1:11" ht="12.75">
      <c r="A15" s="84">
        <v>36706</v>
      </c>
      <c r="B15" s="11" t="s">
        <v>271</v>
      </c>
      <c r="C15" s="10" t="s">
        <v>269</v>
      </c>
      <c r="D15" s="10" t="s">
        <v>120</v>
      </c>
      <c r="E15" s="59">
        <v>50.31796</v>
      </c>
      <c r="F15" s="13">
        <v>50.322315</v>
      </c>
      <c r="G15" s="62">
        <f>ABS(E15-F15)</f>
        <v>0.0043550000000038835</v>
      </c>
      <c r="H15" s="13">
        <f>AVERAGE(E15:F15)</f>
        <v>50.3201375</v>
      </c>
      <c r="I15" s="14">
        <f>ABS(G15/H15*100)</f>
        <v>0.008654586844091759</v>
      </c>
      <c r="J15" s="10" t="s">
        <v>40</v>
      </c>
      <c r="K15" s="17" t="s">
        <v>41</v>
      </c>
    </row>
    <row r="16" spans="1:11" ht="12.75">
      <c r="A16" s="84">
        <v>36706</v>
      </c>
      <c r="B16" s="11" t="s">
        <v>271</v>
      </c>
      <c r="C16" s="10" t="s">
        <v>269</v>
      </c>
      <c r="D16" s="10" t="s">
        <v>121</v>
      </c>
      <c r="E16" s="59">
        <v>96.931138</v>
      </c>
      <c r="F16" s="59">
        <v>97.282309</v>
      </c>
      <c r="G16" s="62">
        <f>ABS(E16-F16)</f>
        <v>0.3511709999999937</v>
      </c>
      <c r="H16" s="59">
        <f>AVERAGE(E16:F16)</f>
        <v>97.1067235</v>
      </c>
      <c r="I16" s="14">
        <f>ABS(G16/H16*100)</f>
        <v>0.36163407366946504</v>
      </c>
      <c r="J16" s="10" t="s">
        <v>40</v>
      </c>
      <c r="K16" s="17" t="s">
        <v>41</v>
      </c>
    </row>
    <row r="17" spans="1:11" ht="12.75">
      <c r="A17" s="84">
        <v>36706</v>
      </c>
      <c r="B17" s="11" t="s">
        <v>271</v>
      </c>
      <c r="C17" s="10" t="s">
        <v>269</v>
      </c>
      <c r="D17" s="10" t="s">
        <v>122</v>
      </c>
      <c r="E17" s="13">
        <v>100.990526</v>
      </c>
      <c r="F17" s="13">
        <v>101.562964</v>
      </c>
      <c r="G17" s="62">
        <f>ABS(E17-F17)</f>
        <v>0.5724379999999911</v>
      </c>
      <c r="H17" s="59">
        <f>AVERAGE(E17:F17)</f>
        <v>101.276745</v>
      </c>
      <c r="I17" s="14">
        <f>ABS(G17/H17*100)</f>
        <v>0.5652215619686347</v>
      </c>
      <c r="J17" s="10" t="s">
        <v>40</v>
      </c>
      <c r="K17" s="17" t="s">
        <v>41</v>
      </c>
    </row>
    <row r="18" spans="1:11" ht="13.5" customHeight="1">
      <c r="A18" s="84">
        <v>36706</v>
      </c>
      <c r="B18" s="11" t="s">
        <v>271</v>
      </c>
      <c r="C18" s="10" t="s">
        <v>269</v>
      </c>
      <c r="D18" s="10" t="s">
        <v>123</v>
      </c>
      <c r="E18" s="13">
        <v>109.605427</v>
      </c>
      <c r="F18" s="13">
        <v>109.949335</v>
      </c>
      <c r="G18" s="62">
        <f>ABS(E18-F18)</f>
        <v>0.343907999999999</v>
      </c>
      <c r="H18" s="13">
        <f>AVERAGE(E18:F18)</f>
        <v>109.777381</v>
      </c>
      <c r="I18" s="14">
        <f>ABS(G18/H18*100)</f>
        <v>0.3132776505207379</v>
      </c>
      <c r="J18" s="10" t="s">
        <v>40</v>
      </c>
      <c r="K18" s="17" t="s">
        <v>41</v>
      </c>
    </row>
    <row r="19" spans="1:11" ht="14.25" customHeight="1">
      <c r="A19" s="84">
        <v>36706</v>
      </c>
      <c r="B19" s="11" t="s">
        <v>271</v>
      </c>
      <c r="C19" s="10" t="s">
        <v>269</v>
      </c>
      <c r="D19" s="10" t="s">
        <v>125</v>
      </c>
      <c r="E19" s="59">
        <v>7.442023</v>
      </c>
      <c r="F19" s="59">
        <v>7.362505</v>
      </c>
      <c r="G19" s="62">
        <f>ABS(E19-F19)</f>
        <v>0.0795180000000002</v>
      </c>
      <c r="H19" s="59">
        <f>AVERAGE(E19:F19)</f>
        <v>7.402264</v>
      </c>
      <c r="I19" s="14">
        <f>ABS(G19/H19*100)</f>
        <v>1.0742389085285287</v>
      </c>
      <c r="J19" s="10" t="s">
        <v>40</v>
      </c>
      <c r="K19" s="17" t="s">
        <v>41</v>
      </c>
    </row>
    <row r="20" spans="1:11" ht="15" customHeight="1">
      <c r="A20" s="5"/>
      <c r="B20" s="5"/>
      <c r="C20" s="5"/>
      <c r="D20" s="5"/>
      <c r="E20" s="41"/>
      <c r="F20" s="41"/>
      <c r="G20" s="42"/>
      <c r="H20" s="43"/>
      <c r="I20" s="44"/>
      <c r="J20" s="4"/>
      <c r="K20" s="45"/>
    </row>
    <row r="21" spans="5:11" ht="12.75">
      <c r="E21" s="46"/>
      <c r="F21" s="46"/>
      <c r="G21" s="47"/>
      <c r="H21" s="48"/>
      <c r="I21" s="49"/>
      <c r="J21" s="3"/>
      <c r="K21" s="50"/>
    </row>
    <row r="22" spans="1:11" ht="14.25" customHeight="1">
      <c r="A22" s="16" t="s">
        <v>73</v>
      </c>
      <c r="B22" s="16"/>
      <c r="E22" s="23"/>
      <c r="F22" s="23"/>
      <c r="G22" s="30"/>
      <c r="H22" s="31"/>
      <c r="I22" s="34"/>
      <c r="J22" s="10"/>
      <c r="K22" s="17"/>
    </row>
    <row r="23" spans="2:11" ht="15" customHeight="1">
      <c r="B23" s="17" t="s">
        <v>74</v>
      </c>
      <c r="E23" s="23"/>
      <c r="F23" s="23"/>
      <c r="G23" s="33"/>
      <c r="H23" s="31"/>
      <c r="I23" s="32"/>
      <c r="J23" s="10"/>
      <c r="K23" s="17"/>
    </row>
    <row r="24" spans="1:2" ht="18" customHeight="1">
      <c r="A24" s="16" t="s">
        <v>206</v>
      </c>
      <c r="B24" s="16"/>
    </row>
    <row r="25" spans="1:2" ht="17.25" customHeight="1">
      <c r="A25" s="16" t="s">
        <v>75</v>
      </c>
      <c r="B25" s="16"/>
    </row>
    <row r="26" spans="1:2" ht="18" customHeight="1">
      <c r="A26" s="16" t="s">
        <v>76</v>
      </c>
      <c r="B26" s="16"/>
    </row>
    <row r="27" ht="13.5" customHeight="1">
      <c r="C27" s="17"/>
    </row>
    <row r="28" spans="1:2" ht="14.25" customHeight="1">
      <c r="A28" s="16" t="s">
        <v>15</v>
      </c>
      <c r="B28" s="16"/>
    </row>
    <row r="29" ht="13.5" customHeight="1"/>
    <row r="30" ht="12" customHeight="1"/>
    <row r="31" ht="12.75" customHeight="1"/>
    <row r="32" ht="12" customHeight="1"/>
    <row r="33" ht="12" customHeight="1"/>
  </sheetData>
  <printOptions/>
  <pageMargins left="0.98" right="0.86" top="1" bottom="1" header="0.52" footer="0.5"/>
  <pageSetup firstPageNumber="49" useFirstPageNumber="1" horizontalDpi="600" verticalDpi="60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3" max="3" width="14.421875" style="0" customWidth="1"/>
    <col min="4" max="5" width="10.140625" style="0" bestFit="1" customWidth="1"/>
    <col min="6" max="6" width="9.57421875" style="0" bestFit="1" customWidth="1"/>
    <col min="7" max="7" width="10.57421875" style="0" bestFit="1" customWidth="1"/>
    <col min="18" max="18" width="23.7109375" style="0" customWidth="1"/>
    <col min="19" max="19" width="39.140625" style="0" customWidth="1"/>
    <col min="20" max="20" width="12.7109375" style="0" customWidth="1"/>
    <col min="24" max="24" width="12.00390625" style="0" customWidth="1"/>
  </cols>
  <sheetData>
    <row r="1" spans="1:19" ht="15.75">
      <c r="A1" s="7" t="s">
        <v>659</v>
      </c>
      <c r="R1" s="12"/>
      <c r="S1" s="12"/>
    </row>
    <row r="2" spans="2:19" ht="15.75">
      <c r="B2" s="7" t="s">
        <v>15</v>
      </c>
      <c r="R2" s="12"/>
      <c r="S2" s="12"/>
    </row>
    <row r="3" spans="2:19" ht="12.75" customHeight="1">
      <c r="B3" s="7"/>
      <c r="R3" s="12"/>
      <c r="S3" s="12"/>
    </row>
    <row r="4" spans="2:19" ht="12.75" customHeight="1">
      <c r="B4" s="7"/>
      <c r="R4" s="12"/>
      <c r="S4" s="12"/>
    </row>
    <row r="5" spans="2:19" ht="12.75" customHeight="1">
      <c r="B5" s="7"/>
      <c r="R5" s="12"/>
      <c r="S5" s="12"/>
    </row>
    <row r="6" spans="2:19" ht="12.75" customHeight="1">
      <c r="B6" s="7"/>
      <c r="R6" s="12"/>
      <c r="S6" s="12"/>
    </row>
    <row r="7" spans="2:19" ht="12.75" customHeight="1">
      <c r="B7" s="7"/>
      <c r="R7" s="12"/>
      <c r="S7" s="12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170</v>
      </c>
      <c r="M8" s="10"/>
      <c r="N8" s="10" t="s">
        <v>171</v>
      </c>
      <c r="R8" s="12"/>
      <c r="S8" s="12"/>
    </row>
    <row r="9" spans="1:19" ht="14.25" customHeight="1">
      <c r="A9" s="4" t="s">
        <v>18</v>
      </c>
      <c r="B9" s="4" t="s">
        <v>53</v>
      </c>
      <c r="C9" s="4" t="s">
        <v>55</v>
      </c>
      <c r="D9" s="4" t="s">
        <v>172</v>
      </c>
      <c r="E9" s="4" t="s">
        <v>173</v>
      </c>
      <c r="F9" s="4" t="s">
        <v>174</v>
      </c>
      <c r="G9" s="4" t="s">
        <v>27</v>
      </c>
      <c r="H9" s="4" t="s">
        <v>56</v>
      </c>
      <c r="I9" s="4" t="s">
        <v>175</v>
      </c>
      <c r="J9" s="4" t="s">
        <v>176</v>
      </c>
      <c r="K9" s="4" t="s">
        <v>177</v>
      </c>
      <c r="L9" s="4" t="s">
        <v>178</v>
      </c>
      <c r="M9" s="4" t="s">
        <v>179</v>
      </c>
      <c r="N9" s="4" t="s">
        <v>178</v>
      </c>
      <c r="R9" s="12"/>
      <c r="S9" s="12"/>
    </row>
    <row r="10" spans="18:19" ht="12.75">
      <c r="R10" s="12"/>
      <c r="S10" s="12"/>
    </row>
    <row r="11" spans="1:19" ht="12.75">
      <c r="A11" s="84">
        <v>36691</v>
      </c>
      <c r="B11" s="10" t="s">
        <v>120</v>
      </c>
      <c r="C11" s="10" t="s">
        <v>189</v>
      </c>
      <c r="D11" s="23">
        <v>1720.51754</v>
      </c>
      <c r="E11" s="23">
        <v>1745.5934999999997</v>
      </c>
      <c r="F11" s="23">
        <v>1593.8801899999999</v>
      </c>
      <c r="G11" s="23">
        <f aca="true" t="shared" si="0" ref="G11:G21">AVERAGE(D11:F11)</f>
        <v>1686.6637433333333</v>
      </c>
      <c r="H11" s="10" t="s">
        <v>60</v>
      </c>
      <c r="I11" s="14">
        <f aca="true" t="shared" si="1" ref="I11:I21">STDEV(D11:F11)</f>
        <v>81.32522222133763</v>
      </c>
      <c r="J11" s="21">
        <f aca="true" t="shared" si="2" ref="J11:J21">(I11/G11)*100</f>
        <v>4.821661848295593</v>
      </c>
      <c r="K11" s="10" t="s">
        <v>180</v>
      </c>
      <c r="L11" s="22" t="s">
        <v>188</v>
      </c>
      <c r="M11" s="10" t="s">
        <v>40</v>
      </c>
      <c r="N11" s="22" t="s">
        <v>41</v>
      </c>
      <c r="R11" s="12"/>
      <c r="S11" s="12"/>
    </row>
    <row r="12" spans="1:19" ht="12.75">
      <c r="A12" s="84">
        <v>36691</v>
      </c>
      <c r="B12" s="10" t="s">
        <v>121</v>
      </c>
      <c r="C12" s="10" t="s">
        <v>189</v>
      </c>
      <c r="D12" s="23">
        <v>226.42745</v>
      </c>
      <c r="E12" s="23">
        <v>222.49334999999996</v>
      </c>
      <c r="F12" s="23">
        <v>215.9879</v>
      </c>
      <c r="G12" s="23">
        <f t="shared" si="0"/>
        <v>221.6362333333333</v>
      </c>
      <c r="H12" s="10" t="s">
        <v>60</v>
      </c>
      <c r="I12" s="74">
        <f t="shared" si="1"/>
        <v>5.272289615132041</v>
      </c>
      <c r="J12" s="85">
        <f t="shared" si="2"/>
        <v>2.3788031116747494</v>
      </c>
      <c r="K12" s="10" t="s">
        <v>180</v>
      </c>
      <c r="L12" s="22" t="s">
        <v>188</v>
      </c>
      <c r="M12" s="10" t="s">
        <v>40</v>
      </c>
      <c r="N12" s="22" t="s">
        <v>41</v>
      </c>
      <c r="R12" s="12"/>
      <c r="S12" s="12"/>
    </row>
    <row r="13" spans="1:19" ht="14.25">
      <c r="A13" s="84">
        <v>36691</v>
      </c>
      <c r="B13" s="10" t="s">
        <v>122</v>
      </c>
      <c r="C13" s="10" t="s">
        <v>189</v>
      </c>
      <c r="D13" s="88">
        <v>1.6747266666666665</v>
      </c>
      <c r="E13" s="88">
        <v>1.1059966666666667</v>
      </c>
      <c r="F13" s="88">
        <v>1.1729066666666668</v>
      </c>
      <c r="G13" s="88">
        <f t="shared" si="0"/>
        <v>1.3178766666666668</v>
      </c>
      <c r="H13" s="10" t="s">
        <v>60</v>
      </c>
      <c r="I13" s="74">
        <f t="shared" si="1"/>
        <v>0.3108467128666464</v>
      </c>
      <c r="J13" s="89" t="s">
        <v>191</v>
      </c>
      <c r="K13" s="10" t="s">
        <v>180</v>
      </c>
      <c r="L13" s="22" t="s">
        <v>188</v>
      </c>
      <c r="M13" s="10" t="s">
        <v>40</v>
      </c>
      <c r="N13" s="22" t="s">
        <v>41</v>
      </c>
      <c r="R13" s="12"/>
      <c r="S13" s="12"/>
    </row>
    <row r="14" spans="1:19" ht="14.25">
      <c r="A14" s="84">
        <v>36691</v>
      </c>
      <c r="B14" s="10" t="s">
        <v>123</v>
      </c>
      <c r="C14" s="10" t="s">
        <v>189</v>
      </c>
      <c r="D14" s="88">
        <v>-0.2953166666666665</v>
      </c>
      <c r="E14" s="88">
        <v>-1.3258366666666666</v>
      </c>
      <c r="F14" s="88">
        <v>5.687263333333335</v>
      </c>
      <c r="G14" s="88">
        <f t="shared" si="0"/>
        <v>1.3553700000000006</v>
      </c>
      <c r="H14" s="10" t="s">
        <v>60</v>
      </c>
      <c r="I14" s="74">
        <f t="shared" si="1"/>
        <v>3.7867489692522978</v>
      </c>
      <c r="J14" s="89" t="s">
        <v>191</v>
      </c>
      <c r="K14" s="10" t="s">
        <v>180</v>
      </c>
      <c r="L14" s="22" t="s">
        <v>188</v>
      </c>
      <c r="M14" s="10" t="s">
        <v>40</v>
      </c>
      <c r="N14" s="22" t="s">
        <v>181</v>
      </c>
      <c r="R14" s="12"/>
      <c r="S14" s="12"/>
    </row>
    <row r="15" spans="1:19" ht="14.25">
      <c r="A15" s="84">
        <v>36691</v>
      </c>
      <c r="B15" s="10" t="s">
        <v>125</v>
      </c>
      <c r="C15" s="10" t="s">
        <v>189</v>
      </c>
      <c r="D15" s="88">
        <v>-0.03321666666666667</v>
      </c>
      <c r="E15" s="88">
        <v>-0.24250666666666754</v>
      </c>
      <c r="F15" s="88">
        <v>2.839123333333333</v>
      </c>
      <c r="G15" s="88">
        <f t="shared" si="0"/>
        <v>0.8544666666666663</v>
      </c>
      <c r="H15" s="10" t="s">
        <v>60</v>
      </c>
      <c r="I15" s="74">
        <f t="shared" si="1"/>
        <v>1.7219457423023916</v>
      </c>
      <c r="J15" s="89" t="s">
        <v>191</v>
      </c>
      <c r="K15" s="10" t="s">
        <v>180</v>
      </c>
      <c r="L15" s="22" t="s">
        <v>188</v>
      </c>
      <c r="M15" s="10" t="s">
        <v>40</v>
      </c>
      <c r="N15" s="22" t="s">
        <v>181</v>
      </c>
      <c r="R15" s="12"/>
      <c r="S15" s="12"/>
    </row>
    <row r="16" spans="1:19" ht="12.75">
      <c r="A16" s="84"/>
      <c r="B16" s="10"/>
      <c r="C16" s="10"/>
      <c r="D16" s="30"/>
      <c r="E16" s="30"/>
      <c r="F16" s="30"/>
      <c r="G16" s="30"/>
      <c r="H16" s="10"/>
      <c r="I16" s="30"/>
      <c r="J16" s="85"/>
      <c r="K16" s="10"/>
      <c r="L16" s="22"/>
      <c r="M16" s="10"/>
      <c r="N16" s="22"/>
      <c r="R16" s="12"/>
      <c r="S16" s="12"/>
    </row>
    <row r="17" spans="1:19" ht="12.75">
      <c r="A17" s="84">
        <v>36691</v>
      </c>
      <c r="B17" s="10" t="s">
        <v>120</v>
      </c>
      <c r="C17" s="10" t="s">
        <v>190</v>
      </c>
      <c r="D17" s="23">
        <v>590.73517</v>
      </c>
      <c r="E17" s="23">
        <v>459.66101</v>
      </c>
      <c r="F17" s="23">
        <v>476.2689899999999</v>
      </c>
      <c r="G17" s="23">
        <f t="shared" si="0"/>
        <v>508.8883899999999</v>
      </c>
      <c r="H17" s="10" t="s">
        <v>60</v>
      </c>
      <c r="I17" s="14">
        <f t="shared" si="1"/>
        <v>71.3661530222587</v>
      </c>
      <c r="J17" s="85">
        <f t="shared" si="2"/>
        <v>14.023930281109129</v>
      </c>
      <c r="K17" s="10" t="s">
        <v>180</v>
      </c>
      <c r="L17" s="22" t="s">
        <v>188</v>
      </c>
      <c r="M17" s="10" t="s">
        <v>40</v>
      </c>
      <c r="N17" s="22" t="s">
        <v>181</v>
      </c>
      <c r="S17" s="12"/>
    </row>
    <row r="18" spans="1:19" ht="12.75">
      <c r="A18" s="84">
        <v>36691</v>
      </c>
      <c r="B18" s="10" t="s">
        <v>121</v>
      </c>
      <c r="C18" s="10" t="s">
        <v>190</v>
      </c>
      <c r="D18" s="81">
        <v>57.616150000000005</v>
      </c>
      <c r="E18" s="81">
        <v>55.34571999999999</v>
      </c>
      <c r="F18" s="81">
        <v>55.8688</v>
      </c>
      <c r="G18" s="81">
        <f t="shared" si="0"/>
        <v>56.27689</v>
      </c>
      <c r="H18" s="10" t="s">
        <v>60</v>
      </c>
      <c r="I18" s="74">
        <f t="shared" si="1"/>
        <v>1.188955921092051</v>
      </c>
      <c r="J18" s="85">
        <f t="shared" si="2"/>
        <v>2.1126894558175677</v>
      </c>
      <c r="K18" s="10" t="s">
        <v>180</v>
      </c>
      <c r="L18" s="22" t="s">
        <v>188</v>
      </c>
      <c r="M18" s="10" t="s">
        <v>40</v>
      </c>
      <c r="N18" s="22" t="s">
        <v>181</v>
      </c>
      <c r="S18" s="12"/>
    </row>
    <row r="19" spans="1:19" ht="14.25">
      <c r="A19" s="84">
        <v>36691</v>
      </c>
      <c r="B19" s="10" t="s">
        <v>122</v>
      </c>
      <c r="C19" s="10" t="s">
        <v>190</v>
      </c>
      <c r="D19" s="88">
        <v>1.2575266666666667</v>
      </c>
      <c r="E19" s="88">
        <v>0.9638866666666669</v>
      </c>
      <c r="F19" s="88">
        <v>3.5263866666666663</v>
      </c>
      <c r="G19" s="88">
        <f t="shared" si="0"/>
        <v>1.9159333333333333</v>
      </c>
      <c r="H19" s="10" t="s">
        <v>60</v>
      </c>
      <c r="I19" s="74">
        <f t="shared" si="1"/>
        <v>1.4024001092888334</v>
      </c>
      <c r="J19" s="89" t="s">
        <v>191</v>
      </c>
      <c r="K19" s="10" t="s">
        <v>180</v>
      </c>
      <c r="L19" s="22" t="s">
        <v>188</v>
      </c>
      <c r="M19" s="10" t="s">
        <v>40</v>
      </c>
      <c r="N19" s="22" t="s">
        <v>181</v>
      </c>
      <c r="S19" s="12"/>
    </row>
    <row r="20" spans="1:19" ht="14.25">
      <c r="A20" s="84">
        <v>36691</v>
      </c>
      <c r="B20" s="10" t="s">
        <v>123</v>
      </c>
      <c r="C20" s="10" t="s">
        <v>190</v>
      </c>
      <c r="D20" s="88">
        <v>8.334223333333334</v>
      </c>
      <c r="E20" s="88">
        <v>5.845223333333334</v>
      </c>
      <c r="F20" s="88">
        <v>5.075233333333335</v>
      </c>
      <c r="G20" s="88">
        <f t="shared" si="0"/>
        <v>6.4182266666666665</v>
      </c>
      <c r="H20" s="10" t="s">
        <v>60</v>
      </c>
      <c r="I20" s="74">
        <f t="shared" si="1"/>
        <v>1.7033800427483414</v>
      </c>
      <c r="J20" s="89" t="s">
        <v>191</v>
      </c>
      <c r="K20" s="10" t="s">
        <v>180</v>
      </c>
      <c r="L20" s="22" t="s">
        <v>188</v>
      </c>
      <c r="M20" s="10" t="s">
        <v>40</v>
      </c>
      <c r="N20" s="22" t="s">
        <v>181</v>
      </c>
      <c r="S20" s="12"/>
    </row>
    <row r="21" spans="1:19" ht="12.75" customHeight="1">
      <c r="A21" s="84">
        <v>36691</v>
      </c>
      <c r="B21" s="10" t="s">
        <v>125</v>
      </c>
      <c r="C21" s="10" t="s">
        <v>190</v>
      </c>
      <c r="D21" s="88">
        <v>4.874103333333332</v>
      </c>
      <c r="E21" s="88">
        <v>4.286253333333333</v>
      </c>
      <c r="F21" s="88">
        <v>4.215883333333332</v>
      </c>
      <c r="G21" s="88">
        <f t="shared" si="0"/>
        <v>4.4587466666666655</v>
      </c>
      <c r="H21" s="10" t="s">
        <v>60</v>
      </c>
      <c r="I21" s="74">
        <f t="shared" si="1"/>
        <v>0.36142613994193284</v>
      </c>
      <c r="J21" s="85">
        <f t="shared" si="2"/>
        <v>8.106003030939926</v>
      </c>
      <c r="K21" s="10" t="s">
        <v>180</v>
      </c>
      <c r="L21" s="22" t="s">
        <v>188</v>
      </c>
      <c r="M21" s="10" t="s">
        <v>40</v>
      </c>
      <c r="N21" s="22" t="s">
        <v>181</v>
      </c>
      <c r="S21" s="12"/>
    </row>
    <row r="22" spans="1:19" ht="14.25" customHeight="1">
      <c r="A22" s="5"/>
      <c r="B22" s="5"/>
      <c r="C22" s="5"/>
      <c r="D22" s="5"/>
      <c r="E22" s="5"/>
      <c r="F22" s="5"/>
      <c r="G22" s="5"/>
      <c r="H22" s="5"/>
      <c r="I22" s="5"/>
      <c r="J22" s="86" t="s">
        <v>15</v>
      </c>
      <c r="K22" s="5"/>
      <c r="L22" s="5"/>
      <c r="M22" s="5"/>
      <c r="N22" s="5"/>
      <c r="S22" s="12"/>
    </row>
    <row r="23" ht="14.25" customHeight="1">
      <c r="S23" s="12"/>
    </row>
    <row r="24" spans="1:19" ht="14.25" customHeight="1">
      <c r="A24" s="16" t="s">
        <v>182</v>
      </c>
      <c r="S24" s="12"/>
    </row>
    <row r="25" spans="1:19" ht="14.25" customHeight="1">
      <c r="A25" s="17" t="s">
        <v>183</v>
      </c>
      <c r="S25" s="12"/>
    </row>
    <row r="26" spans="1:19" ht="17.25" customHeight="1">
      <c r="A26" s="16" t="s">
        <v>184</v>
      </c>
      <c r="S26" s="12"/>
    </row>
    <row r="27" spans="1:19" ht="15" customHeight="1">
      <c r="A27" s="16" t="s">
        <v>185</v>
      </c>
      <c r="S27" s="12"/>
    </row>
    <row r="28" spans="1:19" ht="15" customHeight="1">
      <c r="A28" s="16" t="s">
        <v>186</v>
      </c>
      <c r="S28" s="12"/>
    </row>
    <row r="29" spans="1:19" ht="15" customHeight="1">
      <c r="A29" s="16" t="s">
        <v>187</v>
      </c>
      <c r="S29" s="12"/>
    </row>
    <row r="30" ht="18.75" customHeight="1">
      <c r="A30" s="16" t="s">
        <v>699</v>
      </c>
    </row>
    <row r="31" spans="1:19" ht="14.25" customHeight="1">
      <c r="A31" s="16"/>
      <c r="S31" s="12"/>
    </row>
    <row r="32" spans="1:19" ht="18.75" customHeight="1">
      <c r="A32" s="16"/>
      <c r="S32" s="87"/>
    </row>
    <row r="33" spans="1:19" ht="18.75" customHeight="1">
      <c r="A33" s="16"/>
      <c r="S33" s="87"/>
    </row>
    <row r="34" ht="18.75" customHeight="1">
      <c r="S34" s="87"/>
    </row>
    <row r="35" ht="14.25" customHeight="1"/>
  </sheetData>
  <printOptions/>
  <pageMargins left="0.38" right="0.54" top="1.3" bottom="0.27" header="0.22" footer="0.28"/>
  <pageSetup firstPageNumber="50" useFirstPageNumber="1" horizontalDpi="600" verticalDpi="60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3" max="3" width="15.28125" style="0" customWidth="1"/>
    <col min="4" max="6" width="10.57421875" style="0" bestFit="1" customWidth="1"/>
    <col min="7" max="7" width="10.7109375" style="0" bestFit="1" customWidth="1"/>
    <col min="18" max="18" width="23.7109375" style="0" customWidth="1"/>
    <col min="19" max="19" width="44.7109375" style="0" customWidth="1"/>
    <col min="20" max="20" width="12.7109375" style="0" customWidth="1"/>
  </cols>
  <sheetData>
    <row r="1" spans="1:19" ht="15.75">
      <c r="A1" s="7" t="s">
        <v>660</v>
      </c>
      <c r="R1" s="12"/>
      <c r="S1" s="12"/>
    </row>
    <row r="2" spans="2:19" ht="15.75">
      <c r="B2" s="7" t="s">
        <v>15</v>
      </c>
      <c r="R2" s="12"/>
      <c r="S2" s="12"/>
    </row>
    <row r="3" spans="2:19" ht="12.75" customHeight="1">
      <c r="B3" s="7"/>
      <c r="R3" s="12"/>
      <c r="S3" s="12"/>
    </row>
    <row r="4" spans="2:19" ht="12.75" customHeight="1">
      <c r="B4" s="7"/>
      <c r="R4" s="12"/>
      <c r="S4" s="12"/>
    </row>
    <row r="5" spans="2:19" ht="12.75" customHeight="1">
      <c r="B5" s="7"/>
      <c r="S5" s="12"/>
    </row>
    <row r="6" spans="2:19" ht="12.75" customHeight="1">
      <c r="B6" s="7"/>
      <c r="S6" s="12"/>
    </row>
    <row r="7" spans="2:22" ht="12.75" customHeight="1">
      <c r="B7" s="7"/>
      <c r="V7" s="9"/>
    </row>
    <row r="8" spans="1:14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170</v>
      </c>
      <c r="M8" s="10"/>
      <c r="N8" s="10" t="s">
        <v>171</v>
      </c>
    </row>
    <row r="9" spans="1:14" ht="14.25" customHeight="1">
      <c r="A9" s="4" t="s">
        <v>18</v>
      </c>
      <c r="B9" s="4" t="s">
        <v>53</v>
      </c>
      <c r="C9" s="4" t="s">
        <v>55</v>
      </c>
      <c r="D9" s="4" t="s">
        <v>172</v>
      </c>
      <c r="E9" s="4" t="s">
        <v>173</v>
      </c>
      <c r="F9" s="4" t="s">
        <v>174</v>
      </c>
      <c r="G9" s="4" t="s">
        <v>27</v>
      </c>
      <c r="H9" s="4" t="s">
        <v>56</v>
      </c>
      <c r="I9" s="4" t="s">
        <v>175</v>
      </c>
      <c r="J9" s="4" t="s">
        <v>176</v>
      </c>
      <c r="K9" s="4" t="s">
        <v>177</v>
      </c>
      <c r="L9" s="4" t="s">
        <v>178</v>
      </c>
      <c r="M9" s="4" t="s">
        <v>179</v>
      </c>
      <c r="N9" s="4" t="s">
        <v>178</v>
      </c>
    </row>
    <row r="10" spans="18:19" ht="12.75">
      <c r="R10" s="10"/>
      <c r="S10" s="12"/>
    </row>
    <row r="11" spans="1:19" ht="12.75">
      <c r="A11" s="84">
        <v>36706</v>
      </c>
      <c r="B11" s="10" t="s">
        <v>120</v>
      </c>
      <c r="C11" s="10" t="s">
        <v>266</v>
      </c>
      <c r="D11" s="98">
        <v>23689.59714242424</v>
      </c>
      <c r="E11" s="98">
        <v>21890.151959662777</v>
      </c>
      <c r="F11" s="98">
        <v>20489.87336878307</v>
      </c>
      <c r="G11" s="98">
        <f>AVERAGE(D11:F11)</f>
        <v>22023.20749029003</v>
      </c>
      <c r="H11" s="10" t="s">
        <v>60</v>
      </c>
      <c r="I11" s="14">
        <f>STDEV(D11:F11)</f>
        <v>1604.0061993564605</v>
      </c>
      <c r="J11" s="21">
        <f>(I11/G11)*100</f>
        <v>7.283254267407062</v>
      </c>
      <c r="K11" s="10" t="s">
        <v>180</v>
      </c>
      <c r="L11" s="22" t="s">
        <v>188</v>
      </c>
      <c r="M11" s="10" t="s">
        <v>40</v>
      </c>
      <c r="N11" s="22" t="s">
        <v>41</v>
      </c>
      <c r="S11" s="12"/>
    </row>
    <row r="12" spans="1:19" ht="12.75">
      <c r="A12" s="84">
        <v>36706</v>
      </c>
      <c r="B12" s="10" t="s">
        <v>121</v>
      </c>
      <c r="C12" s="10" t="s">
        <v>266</v>
      </c>
      <c r="D12" s="98">
        <v>222.1272241106719</v>
      </c>
      <c r="E12" s="98">
        <v>193.44905680933854</v>
      </c>
      <c r="F12" s="98">
        <v>175.81681547619047</v>
      </c>
      <c r="G12" s="98">
        <f>AVERAGE(D12:F12)</f>
        <v>197.13103213206696</v>
      </c>
      <c r="H12" s="10" t="s">
        <v>60</v>
      </c>
      <c r="I12" s="74">
        <f>STDEV(D12:F12)</f>
        <v>23.373728707269827</v>
      </c>
      <c r="J12" s="85">
        <f>(I12/G12)*100</f>
        <v>11.856950402213037</v>
      </c>
      <c r="K12" s="10" t="s">
        <v>180</v>
      </c>
      <c r="L12" s="22" t="s">
        <v>188</v>
      </c>
      <c r="M12" s="10" t="s">
        <v>40</v>
      </c>
      <c r="N12" s="22" t="s">
        <v>41</v>
      </c>
      <c r="S12" s="12"/>
    </row>
    <row r="13" spans="1:22" ht="12.75">
      <c r="A13" s="84">
        <v>36706</v>
      </c>
      <c r="B13" s="10" t="s">
        <v>122</v>
      </c>
      <c r="C13" s="10" t="s">
        <v>266</v>
      </c>
      <c r="D13" s="102">
        <v>17.21013465085639</v>
      </c>
      <c r="E13" s="102">
        <v>20.299376523994813</v>
      </c>
      <c r="F13" s="102">
        <v>8.196903042328042</v>
      </c>
      <c r="G13" s="102">
        <f>AVERAGE(D13:F13)</f>
        <v>15.235471405726415</v>
      </c>
      <c r="H13" s="10" t="s">
        <v>60</v>
      </c>
      <c r="I13" s="74">
        <f>STDEV(D13:F13)</f>
        <v>6.288238011745601</v>
      </c>
      <c r="J13" s="85">
        <f>(I13/G13)*100</f>
        <v>41.273668823808755</v>
      </c>
      <c r="K13" s="10" t="s">
        <v>180</v>
      </c>
      <c r="L13" s="22" t="s">
        <v>188</v>
      </c>
      <c r="M13" s="10" t="s">
        <v>40</v>
      </c>
      <c r="N13" s="22" t="s">
        <v>41</v>
      </c>
      <c r="V13" s="9"/>
    </row>
    <row r="14" spans="1:14" ht="12.75">
      <c r="A14" s="84">
        <v>36706</v>
      </c>
      <c r="B14" s="10" t="s">
        <v>123</v>
      </c>
      <c r="C14" s="10" t="s">
        <v>266</v>
      </c>
      <c r="D14" s="98">
        <v>125.15635256916997</v>
      </c>
      <c r="E14" s="102">
        <v>75.99954630350196</v>
      </c>
      <c r="F14" s="102">
        <v>71.3278015873016</v>
      </c>
      <c r="G14" s="102">
        <f>AVERAGE(D14:F14)</f>
        <v>90.8279001533245</v>
      </c>
      <c r="H14" s="10" t="s">
        <v>60</v>
      </c>
      <c r="I14" s="74">
        <f>STDEV(D14:F14)</f>
        <v>29.820937001099722</v>
      </c>
      <c r="J14" s="85">
        <f>(I14/G14)*100</f>
        <v>32.83235322049688</v>
      </c>
      <c r="K14" s="10" t="s">
        <v>180</v>
      </c>
      <c r="L14" s="22" t="s">
        <v>188</v>
      </c>
      <c r="M14" s="10" t="s">
        <v>40</v>
      </c>
      <c r="N14" s="22" t="s">
        <v>181</v>
      </c>
    </row>
    <row r="15" spans="1:19" ht="12.75">
      <c r="A15" s="84">
        <v>36706</v>
      </c>
      <c r="B15" s="10" t="s">
        <v>125</v>
      </c>
      <c r="C15" s="10" t="s">
        <v>266</v>
      </c>
      <c r="D15" s="104">
        <v>6.951079973649539</v>
      </c>
      <c r="E15" s="104">
        <v>6.552799351491569</v>
      </c>
      <c r="F15" s="104">
        <v>5.889843783068783</v>
      </c>
      <c r="G15" s="104">
        <f>AVERAGE(D15:F15)</f>
        <v>6.464574369403297</v>
      </c>
      <c r="H15" s="10" t="s">
        <v>60</v>
      </c>
      <c r="I15" s="74">
        <f>STDEV(D15:F15)</f>
        <v>0.536090755980691</v>
      </c>
      <c r="J15" s="85">
        <f>(I15/G15)*100</f>
        <v>8.292746364215377</v>
      </c>
      <c r="K15" s="10" t="s">
        <v>180</v>
      </c>
      <c r="L15" s="22" t="s">
        <v>188</v>
      </c>
      <c r="M15" s="10" t="s">
        <v>40</v>
      </c>
      <c r="N15" s="22" t="s">
        <v>181</v>
      </c>
      <c r="S15" s="12"/>
    </row>
    <row r="16" spans="1:14" ht="12.75">
      <c r="A16" s="84"/>
      <c r="B16" s="10"/>
      <c r="C16" s="10"/>
      <c r="D16" s="30"/>
      <c r="E16" s="30"/>
      <c r="F16" s="30"/>
      <c r="G16" s="30"/>
      <c r="H16" s="10"/>
      <c r="I16" s="30"/>
      <c r="J16" s="85"/>
      <c r="K16" s="10"/>
      <c r="L16" s="22"/>
      <c r="M16" s="10"/>
      <c r="N16" s="22"/>
    </row>
    <row r="17" spans="1:19" ht="12.75">
      <c r="A17" s="84">
        <v>36706</v>
      </c>
      <c r="B17" s="10" t="s">
        <v>120</v>
      </c>
      <c r="C17" s="10" t="s">
        <v>267</v>
      </c>
      <c r="D17" s="98">
        <v>1857.5393375328083</v>
      </c>
      <c r="E17" s="98">
        <v>1611.2850910052912</v>
      </c>
      <c r="F17" s="98">
        <v>1813.4221802124832</v>
      </c>
      <c r="G17" s="98">
        <f>AVERAGE(D17:F17)</f>
        <v>1760.7488695835275</v>
      </c>
      <c r="H17" s="10" t="s">
        <v>60</v>
      </c>
      <c r="I17" s="14">
        <f>STDEV(D17:F17)</f>
        <v>131.30554718925515</v>
      </c>
      <c r="J17" s="85">
        <f>(I17/G17)*100</f>
        <v>7.4573693873966835</v>
      </c>
      <c r="K17" s="10" t="s">
        <v>180</v>
      </c>
      <c r="L17" s="22" t="s">
        <v>188</v>
      </c>
      <c r="M17" s="10" t="s">
        <v>40</v>
      </c>
      <c r="N17" s="22" t="s">
        <v>181</v>
      </c>
      <c r="S17" s="12"/>
    </row>
    <row r="18" spans="1:14" ht="12.75">
      <c r="A18" s="84">
        <v>36706</v>
      </c>
      <c r="B18" s="10" t="s">
        <v>121</v>
      </c>
      <c r="C18" s="10" t="s">
        <v>267</v>
      </c>
      <c r="D18" s="98">
        <v>506.7827468503937</v>
      </c>
      <c r="E18" s="98">
        <v>494.65012579365083</v>
      </c>
      <c r="F18" s="98">
        <v>544.0949549800797</v>
      </c>
      <c r="G18" s="98">
        <f>AVERAGE(D18:F18)</f>
        <v>515.1759425413748</v>
      </c>
      <c r="H18" s="10" t="s">
        <v>60</v>
      </c>
      <c r="I18" s="74">
        <f>STDEV(D18:F18)</f>
        <v>25.76881999139799</v>
      </c>
      <c r="J18" s="85">
        <f>(I18/G18)*100</f>
        <v>5.001945522587838</v>
      </c>
      <c r="K18" s="10" t="s">
        <v>180</v>
      </c>
      <c r="L18" s="22" t="s">
        <v>188</v>
      </c>
      <c r="M18" s="10" t="s">
        <v>40</v>
      </c>
      <c r="N18" s="22" t="s">
        <v>181</v>
      </c>
    </row>
    <row r="19" spans="1:14" ht="12.75">
      <c r="A19" s="84">
        <v>36706</v>
      </c>
      <c r="B19" s="10" t="s">
        <v>122</v>
      </c>
      <c r="C19" s="10" t="s">
        <v>267</v>
      </c>
      <c r="D19" s="98">
        <v>427.5624085301837</v>
      </c>
      <c r="E19" s="98">
        <v>432.79866574074083</v>
      </c>
      <c r="F19" s="98">
        <v>437.0157213811421</v>
      </c>
      <c r="G19" s="98">
        <f>AVERAGE(D19:F19)</f>
        <v>432.4589318840222</v>
      </c>
      <c r="H19" s="10" t="s">
        <v>60</v>
      </c>
      <c r="I19" s="74">
        <f>STDEV(D19:F19)</f>
        <v>4.735804607932784</v>
      </c>
      <c r="J19" s="85">
        <f>(I19/G19)*100</f>
        <v>1.0950877086296007</v>
      </c>
      <c r="K19" s="10" t="s">
        <v>180</v>
      </c>
      <c r="L19" s="22" t="s">
        <v>188</v>
      </c>
      <c r="M19" s="10" t="s">
        <v>40</v>
      </c>
      <c r="N19" s="22" t="s">
        <v>181</v>
      </c>
    </row>
    <row r="20" spans="1:14" ht="12.75">
      <c r="A20" s="84">
        <v>36706</v>
      </c>
      <c r="B20" s="10" t="s">
        <v>123</v>
      </c>
      <c r="C20" s="10" t="s">
        <v>267</v>
      </c>
      <c r="D20" s="98">
        <v>450.381468503937</v>
      </c>
      <c r="E20" s="98">
        <v>454.0363615079365</v>
      </c>
      <c r="F20" s="98">
        <v>479.53819362549797</v>
      </c>
      <c r="G20" s="98">
        <f>AVERAGE(D20:F20)</f>
        <v>461.31867454579054</v>
      </c>
      <c r="H20" s="10" t="s">
        <v>60</v>
      </c>
      <c r="I20" s="74">
        <f>STDEV(D20:F20)</f>
        <v>15.884039704670172</v>
      </c>
      <c r="J20" s="85">
        <f>(I20/G20)*100</f>
        <v>3.4431815968233734</v>
      </c>
      <c r="K20" s="10" t="s">
        <v>180</v>
      </c>
      <c r="L20" s="22" t="s">
        <v>188</v>
      </c>
      <c r="M20" s="10" t="s">
        <v>40</v>
      </c>
      <c r="N20" s="22" t="s">
        <v>181</v>
      </c>
    </row>
    <row r="21" spans="1:14" ht="12.75" customHeight="1">
      <c r="A21" s="84">
        <v>36706</v>
      </c>
      <c r="B21" s="10" t="s">
        <v>125</v>
      </c>
      <c r="C21" s="10" t="s">
        <v>267</v>
      </c>
      <c r="D21" s="102">
        <v>30.74253477690289</v>
      </c>
      <c r="E21" s="102">
        <v>30.455601322751324</v>
      </c>
      <c r="F21" s="102">
        <v>31.380355112881805</v>
      </c>
      <c r="G21" s="102">
        <f>AVERAGE(D21:F21)</f>
        <v>30.85949707084534</v>
      </c>
      <c r="H21" s="10" t="s">
        <v>60</v>
      </c>
      <c r="I21" s="74">
        <f>STDEV(D21:F21)</f>
        <v>0.4733418708961156</v>
      </c>
      <c r="J21" s="85">
        <f>(I21/G21)*100</f>
        <v>1.5338612609578388</v>
      </c>
      <c r="K21" s="10" t="s">
        <v>180</v>
      </c>
      <c r="L21" s="22" t="s">
        <v>188</v>
      </c>
      <c r="M21" s="10" t="s">
        <v>40</v>
      </c>
      <c r="N21" s="22" t="s">
        <v>181</v>
      </c>
    </row>
    <row r="22" spans="1:14" ht="14.25" customHeight="1">
      <c r="A22" s="5"/>
      <c r="B22" s="5"/>
      <c r="C22" s="5"/>
      <c r="D22" s="5"/>
      <c r="E22" s="5"/>
      <c r="F22" s="5"/>
      <c r="G22" s="5"/>
      <c r="H22" s="5"/>
      <c r="I22" s="5"/>
      <c r="J22" s="86" t="s">
        <v>15</v>
      </c>
      <c r="K22" s="5"/>
      <c r="L22" s="5"/>
      <c r="M22" s="5"/>
      <c r="N22" s="5"/>
    </row>
    <row r="23" ht="14.25" customHeight="1"/>
    <row r="24" ht="14.25" customHeight="1">
      <c r="A24" s="16" t="s">
        <v>182</v>
      </c>
    </row>
    <row r="25" ht="14.25" customHeight="1">
      <c r="A25" s="17" t="s">
        <v>183</v>
      </c>
    </row>
    <row r="26" ht="15" customHeight="1">
      <c r="A26" s="16" t="s">
        <v>184</v>
      </c>
    </row>
    <row r="27" ht="15" customHeight="1">
      <c r="A27" s="16" t="s">
        <v>185</v>
      </c>
    </row>
    <row r="28" ht="15" customHeight="1">
      <c r="A28" s="16" t="s">
        <v>186</v>
      </c>
    </row>
    <row r="29" ht="15" customHeight="1">
      <c r="A29" s="16" t="s">
        <v>187</v>
      </c>
    </row>
    <row r="30" ht="18.75" customHeight="1">
      <c r="A30" s="16" t="s">
        <v>15</v>
      </c>
    </row>
    <row r="31" ht="14.25" customHeight="1">
      <c r="A31" s="16"/>
    </row>
    <row r="32" ht="18.75" customHeight="1">
      <c r="A32" s="16"/>
    </row>
    <row r="33" ht="18.75" customHeight="1">
      <c r="A33" s="16"/>
    </row>
    <row r="34" ht="18.75" customHeight="1"/>
    <row r="35" ht="14.25" customHeight="1"/>
  </sheetData>
  <printOptions/>
  <pageMargins left="0.38" right="0.54" top="1.3" bottom="0.27" header="0.22" footer="0.28"/>
  <pageSetup firstPageNumber="51" useFirstPageNumber="1" horizontalDpi="600" verticalDpi="60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3" max="3" width="10.421875" style="0" customWidth="1"/>
  </cols>
  <sheetData>
    <row r="1" spans="1:19" ht="15.75">
      <c r="A1" s="7" t="s">
        <v>700</v>
      </c>
      <c r="R1" s="12"/>
      <c r="S1" s="12"/>
    </row>
    <row r="2" spans="2:19" ht="15.75">
      <c r="B2" s="7" t="s">
        <v>310</v>
      </c>
      <c r="R2" s="12"/>
      <c r="S2" s="12"/>
    </row>
    <row r="3" spans="2:19" ht="15.75">
      <c r="B3" s="7"/>
      <c r="R3" s="12"/>
      <c r="S3" s="12"/>
    </row>
    <row r="4" spans="2:19" ht="15.75">
      <c r="B4" s="7"/>
      <c r="R4" s="12"/>
      <c r="S4" s="12"/>
    </row>
    <row r="5" spans="2:19" ht="15.75">
      <c r="B5" s="7"/>
      <c r="R5" s="12"/>
      <c r="S5" s="12"/>
    </row>
    <row r="6" spans="2:19" ht="15.75">
      <c r="B6" s="7"/>
      <c r="R6" s="12"/>
      <c r="S6" s="12"/>
    </row>
    <row r="7" spans="2:19" ht="12.75" customHeight="1">
      <c r="B7" s="7"/>
      <c r="R7" s="12"/>
      <c r="S7" s="12"/>
    </row>
    <row r="8" spans="1:19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170</v>
      </c>
      <c r="M8" s="10"/>
      <c r="N8" s="10" t="s">
        <v>171</v>
      </c>
      <c r="R8" s="12"/>
      <c r="S8" s="12"/>
    </row>
    <row r="9" spans="1:19" ht="14.25">
      <c r="A9" s="4" t="s">
        <v>18</v>
      </c>
      <c r="B9" s="4" t="s">
        <v>53</v>
      </c>
      <c r="C9" s="4" t="s">
        <v>55</v>
      </c>
      <c r="D9" s="4" t="s">
        <v>172</v>
      </c>
      <c r="E9" s="4" t="s">
        <v>173</v>
      </c>
      <c r="F9" s="4" t="s">
        <v>174</v>
      </c>
      <c r="G9" s="4" t="s">
        <v>27</v>
      </c>
      <c r="H9" s="4" t="s">
        <v>56</v>
      </c>
      <c r="I9" s="4" t="s">
        <v>175</v>
      </c>
      <c r="J9" s="4" t="s">
        <v>176</v>
      </c>
      <c r="K9" s="4" t="s">
        <v>177</v>
      </c>
      <c r="L9" s="4" t="s">
        <v>178</v>
      </c>
      <c r="M9" s="4" t="s">
        <v>179</v>
      </c>
      <c r="N9" s="4" t="s">
        <v>178</v>
      </c>
      <c r="R9" s="12"/>
      <c r="S9" s="12"/>
    </row>
    <row r="10" spans="18:19" ht="12.75">
      <c r="R10" s="12"/>
      <c r="S10" s="12"/>
    </row>
    <row r="11" spans="1:19" ht="14.25">
      <c r="A11" s="84">
        <v>36684</v>
      </c>
      <c r="B11" s="10" t="s">
        <v>277</v>
      </c>
      <c r="C11" s="10" t="s">
        <v>359</v>
      </c>
      <c r="D11" s="111">
        <v>0.2555</v>
      </c>
      <c r="E11" s="111">
        <v>0.515</v>
      </c>
      <c r="F11" s="111">
        <v>0.5725</v>
      </c>
      <c r="G11" s="111">
        <v>0.44766666666666666</v>
      </c>
      <c r="H11" s="10" t="s">
        <v>60</v>
      </c>
      <c r="I11" s="30">
        <v>0.16888630297727938</v>
      </c>
      <c r="J11" s="100" t="s">
        <v>191</v>
      </c>
      <c r="K11" s="10" t="s">
        <v>352</v>
      </c>
      <c r="L11" s="10" t="s">
        <v>188</v>
      </c>
      <c r="M11" s="10" t="s">
        <v>342</v>
      </c>
      <c r="N11" s="10" t="s">
        <v>188</v>
      </c>
      <c r="R11" s="12"/>
      <c r="S11" s="12"/>
    </row>
    <row r="12" spans="1:19" ht="14.25">
      <c r="A12" s="84">
        <v>36684</v>
      </c>
      <c r="B12" s="10" t="s">
        <v>277</v>
      </c>
      <c r="C12" s="10" t="s">
        <v>359</v>
      </c>
      <c r="D12" s="111">
        <v>0.2315</v>
      </c>
      <c r="E12" s="111">
        <v>-0.0713</v>
      </c>
      <c r="F12" s="111">
        <v>0.0315</v>
      </c>
      <c r="G12" s="111">
        <v>0.0639</v>
      </c>
      <c r="H12" s="10" t="s">
        <v>60</v>
      </c>
      <c r="I12" s="30">
        <v>0.15397818027240096</v>
      </c>
      <c r="J12" s="100" t="s">
        <v>191</v>
      </c>
      <c r="K12" s="10" t="s">
        <v>352</v>
      </c>
      <c r="L12" s="10" t="s">
        <v>188</v>
      </c>
      <c r="M12" s="10" t="s">
        <v>342</v>
      </c>
      <c r="N12" s="10" t="s">
        <v>188</v>
      </c>
      <c r="R12" s="12"/>
      <c r="S12" s="12"/>
    </row>
    <row r="13" spans="1:19" ht="12.75">
      <c r="A13" s="84">
        <v>36684</v>
      </c>
      <c r="B13" s="10" t="s">
        <v>125</v>
      </c>
      <c r="C13" s="10" t="s">
        <v>359</v>
      </c>
      <c r="D13" s="111">
        <v>1.6037</v>
      </c>
      <c r="E13" s="111">
        <v>2.111</v>
      </c>
      <c r="F13" s="111">
        <v>1.9847</v>
      </c>
      <c r="G13" s="111">
        <v>1.8998</v>
      </c>
      <c r="H13" s="10" t="s">
        <v>60</v>
      </c>
      <c r="I13" s="30">
        <v>0.2640915182280563</v>
      </c>
      <c r="J13" s="59">
        <v>14</v>
      </c>
      <c r="K13" s="10" t="s">
        <v>352</v>
      </c>
      <c r="L13" s="10" t="s">
        <v>188</v>
      </c>
      <c r="M13" s="10" t="s">
        <v>343</v>
      </c>
      <c r="N13" s="10" t="s">
        <v>188</v>
      </c>
      <c r="R13" s="12"/>
      <c r="S13" s="12"/>
    </row>
    <row r="14" spans="1:19" ht="14.25">
      <c r="A14" s="84">
        <v>36684</v>
      </c>
      <c r="B14" s="10" t="s">
        <v>125</v>
      </c>
      <c r="C14" s="10" t="s">
        <v>359</v>
      </c>
      <c r="D14" s="111">
        <v>0.2296</v>
      </c>
      <c r="E14" s="111">
        <v>1.8049</v>
      </c>
      <c r="F14" s="111">
        <v>0.9766</v>
      </c>
      <c r="G14" s="111">
        <v>1.0037</v>
      </c>
      <c r="H14" s="10" t="s">
        <v>60</v>
      </c>
      <c r="I14" s="30">
        <v>0.7879995748729819</v>
      </c>
      <c r="J14" s="100" t="s">
        <v>191</v>
      </c>
      <c r="K14" s="10" t="s">
        <v>352</v>
      </c>
      <c r="L14" s="10" t="s">
        <v>188</v>
      </c>
      <c r="M14" s="10" t="s">
        <v>343</v>
      </c>
      <c r="N14" s="10" t="s">
        <v>188</v>
      </c>
      <c r="R14" s="12"/>
      <c r="S14" s="12"/>
    </row>
    <row r="15" spans="1:19" ht="12.75">
      <c r="A15" s="84">
        <v>36851</v>
      </c>
      <c r="B15" s="10" t="s">
        <v>464</v>
      </c>
      <c r="C15" s="10" t="s">
        <v>565</v>
      </c>
      <c r="D15" s="111">
        <v>0.1497</v>
      </c>
      <c r="E15" s="111">
        <v>0.1349</v>
      </c>
      <c r="F15" s="111">
        <v>0.1228</v>
      </c>
      <c r="G15" s="111">
        <v>0.1358</v>
      </c>
      <c r="H15" s="10" t="s">
        <v>261</v>
      </c>
      <c r="I15" s="30">
        <v>0.013472564715005058</v>
      </c>
      <c r="J15" s="59">
        <v>9.9</v>
      </c>
      <c r="K15" s="10" t="s">
        <v>555</v>
      </c>
      <c r="L15" s="10" t="s">
        <v>188</v>
      </c>
      <c r="M15" s="10" t="s">
        <v>554</v>
      </c>
      <c r="N15" s="10" t="s">
        <v>188</v>
      </c>
      <c r="R15" s="12"/>
      <c r="S15" s="12"/>
    </row>
    <row r="16" spans="1:19" ht="12.75">
      <c r="A16" s="84">
        <v>36851</v>
      </c>
      <c r="B16" s="10" t="s">
        <v>464</v>
      </c>
      <c r="C16" s="10" t="s">
        <v>565</v>
      </c>
      <c r="D16" s="111">
        <v>2.8221</v>
      </c>
      <c r="E16" s="111">
        <v>2.7591</v>
      </c>
      <c r="F16" s="111">
        <v>2.9583</v>
      </c>
      <c r="G16" s="111">
        <v>2.8465000000000003</v>
      </c>
      <c r="H16" s="10" t="s">
        <v>261</v>
      </c>
      <c r="I16" s="30">
        <v>0.10181689447237552</v>
      </c>
      <c r="J16" s="59">
        <v>3.6</v>
      </c>
      <c r="K16" s="10" t="s">
        <v>555</v>
      </c>
      <c r="L16" s="10" t="s">
        <v>188</v>
      </c>
      <c r="M16" s="10" t="s">
        <v>554</v>
      </c>
      <c r="N16" s="10" t="s">
        <v>188</v>
      </c>
      <c r="R16" s="12"/>
      <c r="S16" s="12"/>
    </row>
    <row r="17" spans="1:19" ht="14.25">
      <c r="A17" s="84">
        <v>36851</v>
      </c>
      <c r="B17" s="10" t="s">
        <v>464</v>
      </c>
      <c r="C17" s="10" t="s">
        <v>565</v>
      </c>
      <c r="D17" s="111">
        <v>0.0475</v>
      </c>
      <c r="E17" s="111">
        <v>0.0118</v>
      </c>
      <c r="F17" s="111">
        <v>0.0213</v>
      </c>
      <c r="G17" s="111">
        <v>0.026866666666666667</v>
      </c>
      <c r="H17" s="10" t="s">
        <v>261</v>
      </c>
      <c r="I17" s="30">
        <v>0.018489546596207634</v>
      </c>
      <c r="J17" s="100" t="s">
        <v>191</v>
      </c>
      <c r="K17" s="10" t="s">
        <v>555</v>
      </c>
      <c r="L17" s="10" t="s">
        <v>188</v>
      </c>
      <c r="M17" s="10" t="s">
        <v>554</v>
      </c>
      <c r="N17" s="10" t="s">
        <v>188</v>
      </c>
      <c r="R17" s="12"/>
      <c r="S17" s="12"/>
    </row>
    <row r="18" spans="1:19" ht="12.75">
      <c r="A18" s="84">
        <v>36844</v>
      </c>
      <c r="B18" s="10" t="s">
        <v>277</v>
      </c>
      <c r="C18" s="10" t="s">
        <v>565</v>
      </c>
      <c r="D18" s="111">
        <v>1.2687</v>
      </c>
      <c r="E18" s="111">
        <v>1.3209</v>
      </c>
      <c r="F18" s="111">
        <v>1.2569</v>
      </c>
      <c r="G18" s="111">
        <v>1.2821666666666667</v>
      </c>
      <c r="H18" s="10" t="s">
        <v>261</v>
      </c>
      <c r="I18" s="30">
        <v>0.03405896847136739</v>
      </c>
      <c r="J18" s="59">
        <v>2.6</v>
      </c>
      <c r="K18" s="10" t="s">
        <v>389</v>
      </c>
      <c r="L18" s="10" t="s">
        <v>188</v>
      </c>
      <c r="M18" s="10" t="s">
        <v>342</v>
      </c>
      <c r="N18" s="10" t="s">
        <v>188</v>
      </c>
      <c r="R18" s="12"/>
      <c r="S18" s="12"/>
    </row>
    <row r="19" spans="1:19" ht="12.75">
      <c r="A19" s="84">
        <v>36844</v>
      </c>
      <c r="B19" s="10" t="s">
        <v>277</v>
      </c>
      <c r="C19" s="10" t="s">
        <v>565</v>
      </c>
      <c r="D19" s="111">
        <v>1.0101</v>
      </c>
      <c r="E19" s="111">
        <v>0.9877</v>
      </c>
      <c r="F19" s="111">
        <v>0.9676</v>
      </c>
      <c r="G19" s="111">
        <v>0.9884666666666666</v>
      </c>
      <c r="H19" s="10" t="s">
        <v>261</v>
      </c>
      <c r="I19" s="30">
        <v>0.02126037001873453</v>
      </c>
      <c r="J19" s="59">
        <v>2.1</v>
      </c>
      <c r="K19" s="10" t="s">
        <v>389</v>
      </c>
      <c r="L19" s="10" t="s">
        <v>188</v>
      </c>
      <c r="M19" s="10" t="s">
        <v>342</v>
      </c>
      <c r="N19" s="10" t="s">
        <v>188</v>
      </c>
      <c r="R19" s="12"/>
      <c r="S19" s="12"/>
    </row>
    <row r="20" spans="1:19" ht="12.75">
      <c r="A20" s="84">
        <v>36860</v>
      </c>
      <c r="B20" s="10" t="s">
        <v>277</v>
      </c>
      <c r="C20" s="10" t="s">
        <v>565</v>
      </c>
      <c r="D20" s="111">
        <v>0.2918</v>
      </c>
      <c r="E20" s="111">
        <v>0.2788</v>
      </c>
      <c r="F20" s="111">
        <v>0.2834</v>
      </c>
      <c r="G20" s="111">
        <v>0.2846666666666667</v>
      </c>
      <c r="H20" s="10" t="s">
        <v>261</v>
      </c>
      <c r="I20" s="30">
        <v>0.006591914238925283</v>
      </c>
      <c r="J20" s="59">
        <v>2.3</v>
      </c>
      <c r="K20" s="10" t="s">
        <v>389</v>
      </c>
      <c r="L20" s="10" t="s">
        <v>188</v>
      </c>
      <c r="M20" s="10" t="s">
        <v>342</v>
      </c>
      <c r="N20" s="10" t="s">
        <v>188</v>
      </c>
      <c r="R20" s="12"/>
      <c r="S20" s="12"/>
    </row>
    <row r="21" spans="1:19" ht="12.75">
      <c r="A21" s="84">
        <v>36844</v>
      </c>
      <c r="B21" s="10" t="s">
        <v>125</v>
      </c>
      <c r="C21" s="10" t="s">
        <v>565</v>
      </c>
      <c r="D21" s="111">
        <v>0.1197</v>
      </c>
      <c r="E21" s="111">
        <v>0.107</v>
      </c>
      <c r="F21" s="111">
        <v>0.0894</v>
      </c>
      <c r="G21" s="111">
        <v>0.10536666666666666</v>
      </c>
      <c r="H21" s="10" t="s">
        <v>261</v>
      </c>
      <c r="I21" s="30">
        <v>0.015215890816292486</v>
      </c>
      <c r="J21" s="59">
        <v>14</v>
      </c>
      <c r="K21" s="10" t="s">
        <v>389</v>
      </c>
      <c r="L21" s="10" t="s">
        <v>188</v>
      </c>
      <c r="M21" s="10" t="s">
        <v>343</v>
      </c>
      <c r="N21" s="10" t="s">
        <v>188</v>
      </c>
      <c r="R21" s="12"/>
      <c r="S21" s="12"/>
    </row>
    <row r="22" spans="1:19" ht="12.75">
      <c r="A22" s="84">
        <v>36844</v>
      </c>
      <c r="B22" s="10" t="s">
        <v>125</v>
      </c>
      <c r="C22" s="10" t="s">
        <v>565</v>
      </c>
      <c r="D22" s="111">
        <v>0.1874</v>
      </c>
      <c r="E22" s="111">
        <v>0.18</v>
      </c>
      <c r="F22" s="111">
        <v>0.1962</v>
      </c>
      <c r="G22" s="111">
        <v>0.18786666666666665</v>
      </c>
      <c r="H22" s="10" t="s">
        <v>261</v>
      </c>
      <c r="I22" s="30">
        <v>0.008110076037457675</v>
      </c>
      <c r="J22" s="59">
        <v>4.3</v>
      </c>
      <c r="K22" s="10" t="s">
        <v>389</v>
      </c>
      <c r="L22" s="10" t="s">
        <v>188</v>
      </c>
      <c r="M22" s="10" t="s">
        <v>343</v>
      </c>
      <c r="N22" s="10" t="s">
        <v>188</v>
      </c>
      <c r="R22" s="12"/>
      <c r="S22" s="12"/>
    </row>
    <row r="23" spans="1:19" ht="12.75">
      <c r="A23" s="84">
        <v>36860</v>
      </c>
      <c r="B23" s="10" t="s">
        <v>125</v>
      </c>
      <c r="C23" s="10" t="s">
        <v>565</v>
      </c>
      <c r="D23" s="111">
        <v>0.0422</v>
      </c>
      <c r="E23" s="111">
        <v>0.0368</v>
      </c>
      <c r="F23" s="111">
        <v>0.045</v>
      </c>
      <c r="G23" s="111">
        <v>0.04133333333333333</v>
      </c>
      <c r="H23" s="10" t="s">
        <v>261</v>
      </c>
      <c r="I23" s="30">
        <v>0.0041681330752908275</v>
      </c>
      <c r="J23" s="59">
        <v>10</v>
      </c>
      <c r="K23" s="10" t="s">
        <v>389</v>
      </c>
      <c r="L23" s="10" t="s">
        <v>188</v>
      </c>
      <c r="M23" s="10" t="s">
        <v>343</v>
      </c>
      <c r="N23" s="10" t="s">
        <v>188</v>
      </c>
      <c r="R23" s="12"/>
      <c r="S23" s="12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86" t="s">
        <v>15</v>
      </c>
      <c r="K24" s="5"/>
      <c r="L24" s="5"/>
      <c r="M24" s="5"/>
      <c r="N24" s="5"/>
      <c r="R24" s="12"/>
      <c r="S24" s="12"/>
    </row>
    <row r="25" spans="18:19" ht="12.75">
      <c r="R25" s="12"/>
      <c r="S25" s="12"/>
    </row>
    <row r="26" spans="1:19" ht="14.25">
      <c r="A26" s="16" t="s">
        <v>182</v>
      </c>
      <c r="S26" s="12"/>
    </row>
    <row r="27" spans="1:19" ht="12.75">
      <c r="A27" s="17" t="s">
        <v>183</v>
      </c>
      <c r="S27" s="12"/>
    </row>
    <row r="28" spans="1:19" ht="14.25">
      <c r="A28" s="16" t="s">
        <v>184</v>
      </c>
      <c r="S28" s="12"/>
    </row>
    <row r="29" spans="1:19" ht="14.25">
      <c r="A29" s="16" t="s">
        <v>185</v>
      </c>
      <c r="S29" s="12"/>
    </row>
    <row r="30" spans="1:19" ht="18.75" customHeight="1">
      <c r="A30" s="16" t="s">
        <v>186</v>
      </c>
      <c r="S30" s="12"/>
    </row>
    <row r="31" spans="1:19" ht="18.75" customHeight="1">
      <c r="A31" s="16" t="s">
        <v>187</v>
      </c>
      <c r="S31" s="12"/>
    </row>
    <row r="32" spans="1:19" ht="18.75" customHeight="1">
      <c r="A32" s="16" t="s">
        <v>703</v>
      </c>
      <c r="S32" s="12"/>
    </row>
    <row r="33" ht="18.75" customHeight="1">
      <c r="S33" s="12"/>
    </row>
    <row r="34" ht="18.75" customHeight="1">
      <c r="S34" s="12"/>
    </row>
    <row r="35" ht="12.75">
      <c r="S35" s="12"/>
    </row>
    <row r="36" ht="12.75">
      <c r="S36" s="12"/>
    </row>
    <row r="37" ht="12.75">
      <c r="S37" s="12"/>
    </row>
    <row r="38" ht="12.75">
      <c r="S38" s="12"/>
    </row>
    <row r="39" ht="12.75">
      <c r="S39" s="12"/>
    </row>
    <row r="40" ht="12.75">
      <c r="S40" s="10"/>
    </row>
    <row r="41" ht="12.75">
      <c r="S41" s="10"/>
    </row>
    <row r="42" ht="12.75">
      <c r="S42" s="10"/>
    </row>
    <row r="43" ht="12.75">
      <c r="S43" s="10"/>
    </row>
    <row r="44" ht="12.75">
      <c r="S44" s="87"/>
    </row>
    <row r="45" ht="12.75">
      <c r="S45" s="87"/>
    </row>
    <row r="46" ht="12.75">
      <c r="S46" s="87"/>
    </row>
  </sheetData>
  <printOptions/>
  <pageMargins left="0.38" right="0.54" top="1.3" bottom="0.27" header="0.22" footer="0.28"/>
  <pageSetup firstPageNumber="52" useFirstPageNumber="1" horizontalDpi="600" verticalDpi="60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9.57421875" style="0" customWidth="1"/>
    <col min="4" max="4" width="10.28125" style="0" customWidth="1"/>
    <col min="5" max="6" width="9.7109375" style="0" customWidth="1"/>
    <col min="7" max="7" width="7.00390625" style="0" customWidth="1"/>
    <col min="8" max="8" width="5.28125" style="0" customWidth="1"/>
    <col min="9" max="9" width="5.57421875" style="0" customWidth="1"/>
    <col min="10" max="10" width="9.00390625" style="0" customWidth="1"/>
    <col min="11" max="11" width="9.7109375" style="0" customWidth="1"/>
    <col min="12" max="14" width="9.8515625" style="0" customWidth="1"/>
    <col min="15" max="15" width="7.00390625" style="0" customWidth="1"/>
    <col min="17" max="17" width="17.140625" style="0" customWidth="1"/>
    <col min="18" max="18" width="24.00390625" style="0" customWidth="1"/>
    <col min="19" max="19" width="34.00390625" style="0" customWidth="1"/>
  </cols>
  <sheetData>
    <row r="1" ht="15.75">
      <c r="A1" s="7" t="s">
        <v>661</v>
      </c>
    </row>
    <row r="2" spans="1:2" ht="15.75">
      <c r="A2" s="7"/>
      <c r="B2" s="7" t="s">
        <v>704</v>
      </c>
    </row>
    <row r="3" spans="1:2" ht="15.75">
      <c r="A3" s="7"/>
      <c r="B3" s="7"/>
    </row>
    <row r="4" spans="2:12" ht="12.75">
      <c r="B4" s="9" t="s">
        <v>148</v>
      </c>
      <c r="C4" s="9" t="s">
        <v>148</v>
      </c>
      <c r="D4" s="9" t="s">
        <v>148</v>
      </c>
      <c r="J4" s="9" t="s">
        <v>148</v>
      </c>
      <c r="K4" s="9" t="s">
        <v>148</v>
      </c>
      <c r="L4" s="9" t="s">
        <v>148</v>
      </c>
    </row>
    <row r="5" spans="2:15" ht="12.75">
      <c r="B5" s="9">
        <v>21496</v>
      </c>
      <c r="C5" s="9">
        <v>21496</v>
      </c>
      <c r="D5" s="9">
        <v>21496</v>
      </c>
      <c r="G5" s="10" t="s">
        <v>460</v>
      </c>
      <c r="J5" s="9">
        <v>21496</v>
      </c>
      <c r="K5" s="9">
        <v>21496</v>
      </c>
      <c r="L5" s="9">
        <v>21496</v>
      </c>
      <c r="O5" s="10" t="s">
        <v>460</v>
      </c>
    </row>
    <row r="6" spans="1:15" ht="12.75">
      <c r="A6" s="4" t="s">
        <v>461</v>
      </c>
      <c r="B6" s="28" t="s">
        <v>172</v>
      </c>
      <c r="C6" s="28" t="s">
        <v>173</v>
      </c>
      <c r="D6" s="28" t="s">
        <v>174</v>
      </c>
      <c r="E6" s="4" t="s">
        <v>27</v>
      </c>
      <c r="F6" s="4" t="s">
        <v>286</v>
      </c>
      <c r="G6" s="4" t="s">
        <v>462</v>
      </c>
      <c r="I6" s="4" t="s">
        <v>461</v>
      </c>
      <c r="J6" s="28" t="s">
        <v>172</v>
      </c>
      <c r="K6" s="28" t="s">
        <v>173</v>
      </c>
      <c r="L6" s="28" t="s">
        <v>174</v>
      </c>
      <c r="M6" s="4" t="s">
        <v>27</v>
      </c>
      <c r="N6" s="4" t="s">
        <v>286</v>
      </c>
      <c r="O6" s="4" t="s">
        <v>462</v>
      </c>
    </row>
    <row r="7" spans="1:9" ht="12.75">
      <c r="A7" s="10"/>
      <c r="I7" s="10"/>
    </row>
    <row r="8" spans="1:15" ht="12.75">
      <c r="A8" s="10" t="s">
        <v>392</v>
      </c>
      <c r="B8" s="9">
        <v>1.7</v>
      </c>
      <c r="C8" s="9">
        <v>1.4</v>
      </c>
      <c r="D8" s="9">
        <v>1.6</v>
      </c>
      <c r="E8" s="102">
        <f>AVERAGE(B8:D8)</f>
        <v>1.5666666666666664</v>
      </c>
      <c r="F8" s="81">
        <f>STDEV(B8:D8)</f>
        <v>0.15275252316519933</v>
      </c>
      <c r="G8" s="21">
        <f>(F8/E8)*100</f>
        <v>9.75016105309783</v>
      </c>
      <c r="H8" s="129"/>
      <c r="I8" s="10" t="s">
        <v>415</v>
      </c>
      <c r="J8" s="9" t="s">
        <v>445</v>
      </c>
      <c r="K8" s="9" t="s">
        <v>445</v>
      </c>
      <c r="L8" s="9" t="s">
        <v>445</v>
      </c>
      <c r="M8" s="171" t="s">
        <v>233</v>
      </c>
      <c r="N8" s="171" t="s">
        <v>233</v>
      </c>
      <c r="O8" s="171" t="s">
        <v>233</v>
      </c>
    </row>
    <row r="9" spans="1:15" ht="12.75">
      <c r="A9" s="10" t="s">
        <v>393</v>
      </c>
      <c r="B9" s="9" t="s">
        <v>444</v>
      </c>
      <c r="C9" s="9" t="s">
        <v>444</v>
      </c>
      <c r="D9" s="9" t="s">
        <v>444</v>
      </c>
      <c r="E9" s="171" t="s">
        <v>233</v>
      </c>
      <c r="F9" s="171" t="s">
        <v>233</v>
      </c>
      <c r="G9" s="171" t="s">
        <v>233</v>
      </c>
      <c r="H9" s="129"/>
      <c r="I9" s="10" t="s">
        <v>416</v>
      </c>
      <c r="J9" s="9" t="s">
        <v>445</v>
      </c>
      <c r="K9" s="9" t="s">
        <v>445</v>
      </c>
      <c r="L9" s="9" t="s">
        <v>445</v>
      </c>
      <c r="M9" s="171" t="s">
        <v>233</v>
      </c>
      <c r="N9" s="171" t="s">
        <v>233</v>
      </c>
      <c r="O9" s="171" t="s">
        <v>233</v>
      </c>
    </row>
    <row r="10" spans="1:15" ht="12.75">
      <c r="A10" s="127" t="s">
        <v>394</v>
      </c>
      <c r="B10" s="9">
        <v>11000</v>
      </c>
      <c r="C10" s="9">
        <v>11000</v>
      </c>
      <c r="D10" s="9">
        <v>11000</v>
      </c>
      <c r="E10" s="98">
        <f aca="true" t="shared" si="0" ref="E10:E29">AVERAGE(B10:D10)</f>
        <v>11000</v>
      </c>
      <c r="F10" s="81">
        <f aca="true" t="shared" si="1" ref="F10:F29">STDEV(B10:D10)</f>
        <v>0</v>
      </c>
      <c r="G10" s="21">
        <f aca="true" t="shared" si="2" ref="G10:G29">(F10/E10)*100</f>
        <v>0</v>
      </c>
      <c r="H10" s="10"/>
      <c r="I10" s="10" t="s">
        <v>459</v>
      </c>
      <c r="J10" s="9" t="s">
        <v>444</v>
      </c>
      <c r="K10" s="9" t="s">
        <v>444</v>
      </c>
      <c r="L10" s="9" t="s">
        <v>444</v>
      </c>
      <c r="M10" s="171" t="s">
        <v>233</v>
      </c>
      <c r="N10" s="171" t="s">
        <v>233</v>
      </c>
      <c r="O10" s="171" t="s">
        <v>233</v>
      </c>
    </row>
    <row r="11" spans="1:15" ht="12.75">
      <c r="A11" s="127" t="s">
        <v>395</v>
      </c>
      <c r="B11" s="9">
        <v>5600</v>
      </c>
      <c r="C11" s="9">
        <v>5500</v>
      </c>
      <c r="D11" s="9">
        <v>6200</v>
      </c>
      <c r="E11" s="98">
        <f t="shared" si="0"/>
        <v>5766.666666666667</v>
      </c>
      <c r="F11" s="81">
        <f t="shared" si="1"/>
        <v>378.59388972002154</v>
      </c>
      <c r="G11" s="21">
        <f t="shared" si="2"/>
        <v>6.5652119604628005</v>
      </c>
      <c r="H11" s="129"/>
      <c r="I11" s="10" t="s">
        <v>417</v>
      </c>
      <c r="J11" s="9" t="s">
        <v>444</v>
      </c>
      <c r="K11" s="9" t="s">
        <v>444</v>
      </c>
      <c r="L11" s="9" t="s">
        <v>444</v>
      </c>
      <c r="M11" s="171" t="s">
        <v>233</v>
      </c>
      <c r="N11" s="171" t="s">
        <v>233</v>
      </c>
      <c r="O11" s="171" t="s">
        <v>233</v>
      </c>
    </row>
    <row r="12" spans="1:15" ht="12.75">
      <c r="A12" s="10" t="s">
        <v>396</v>
      </c>
      <c r="B12" s="9">
        <v>1800</v>
      </c>
      <c r="C12" s="9">
        <v>1400</v>
      </c>
      <c r="D12" s="9">
        <v>1700</v>
      </c>
      <c r="E12" s="98">
        <f t="shared" si="0"/>
        <v>1633.3333333333333</v>
      </c>
      <c r="F12" s="81">
        <f t="shared" si="1"/>
        <v>208.16659994661364</v>
      </c>
      <c r="G12" s="21">
        <f t="shared" si="2"/>
        <v>12.744893874282468</v>
      </c>
      <c r="H12" s="129"/>
      <c r="I12" s="10" t="s">
        <v>418</v>
      </c>
      <c r="J12" s="9">
        <v>26</v>
      </c>
      <c r="K12" s="9">
        <v>24</v>
      </c>
      <c r="L12" s="9">
        <v>28</v>
      </c>
      <c r="M12" s="13">
        <f aca="true" t="shared" si="3" ref="M12:M26">AVERAGE(J12:L12)</f>
        <v>26</v>
      </c>
      <c r="N12" s="87">
        <f aca="true" t="shared" si="4" ref="N12:N26">STDEV(J12:L12)</f>
        <v>2</v>
      </c>
      <c r="O12" s="21">
        <f aca="true" t="shared" si="5" ref="O12:O26">(N12/M12)*100</f>
        <v>7.6923076923076925</v>
      </c>
    </row>
    <row r="13" spans="1:16" ht="12.75">
      <c r="A13" s="127" t="s">
        <v>397</v>
      </c>
      <c r="B13" s="9">
        <v>20000</v>
      </c>
      <c r="C13" s="9">
        <v>20000</v>
      </c>
      <c r="D13" s="9">
        <v>20000</v>
      </c>
      <c r="E13" s="98">
        <f t="shared" si="0"/>
        <v>20000</v>
      </c>
      <c r="F13" s="81">
        <f t="shared" si="1"/>
        <v>0</v>
      </c>
      <c r="G13" s="21">
        <f t="shared" si="2"/>
        <v>0</v>
      </c>
      <c r="H13" s="129"/>
      <c r="I13" s="10" t="s">
        <v>419</v>
      </c>
      <c r="J13" s="9">
        <v>6</v>
      </c>
      <c r="K13" s="9">
        <v>5.3</v>
      </c>
      <c r="L13" s="9">
        <v>6.5</v>
      </c>
      <c r="M13" s="59">
        <f t="shared" si="3"/>
        <v>5.933333333333334</v>
      </c>
      <c r="N13" s="87">
        <f t="shared" si="4"/>
        <v>0.6027713773341679</v>
      </c>
      <c r="O13" s="21">
        <f t="shared" si="5"/>
        <v>10.159068157317435</v>
      </c>
      <c r="P13" s="163"/>
    </row>
    <row r="14" spans="1:15" ht="12.75">
      <c r="A14" s="127" t="s">
        <v>398</v>
      </c>
      <c r="B14" s="9">
        <v>27000</v>
      </c>
      <c r="C14" s="9">
        <v>23000</v>
      </c>
      <c r="D14" s="9">
        <v>28000</v>
      </c>
      <c r="E14" s="98">
        <f t="shared" si="0"/>
        <v>26000</v>
      </c>
      <c r="F14" s="23">
        <f t="shared" si="1"/>
        <v>2645.7513110645905</v>
      </c>
      <c r="G14" s="21">
        <f t="shared" si="2"/>
        <v>10.175966581017656</v>
      </c>
      <c r="H14" s="129"/>
      <c r="I14" s="10" t="s">
        <v>420</v>
      </c>
      <c r="J14" s="9">
        <v>9.4</v>
      </c>
      <c r="K14" s="9">
        <v>8</v>
      </c>
      <c r="L14" s="9">
        <v>10</v>
      </c>
      <c r="M14" s="59">
        <f t="shared" si="3"/>
        <v>9.133333333333333</v>
      </c>
      <c r="N14" s="87">
        <f t="shared" si="4"/>
        <v>1.0263202878893878</v>
      </c>
      <c r="O14" s="21">
        <f t="shared" si="5"/>
        <v>11.237083444044393</v>
      </c>
    </row>
    <row r="15" spans="1:16" ht="12.75">
      <c r="A15" s="10" t="s">
        <v>399</v>
      </c>
      <c r="B15" s="9">
        <v>80</v>
      </c>
      <c r="C15" s="9">
        <v>67</v>
      </c>
      <c r="D15" s="9">
        <v>80</v>
      </c>
      <c r="E15" s="98">
        <f t="shared" si="0"/>
        <v>75.66666666666667</v>
      </c>
      <c r="F15" s="81">
        <f t="shared" si="1"/>
        <v>7.505553499465175</v>
      </c>
      <c r="G15" s="21">
        <f t="shared" si="2"/>
        <v>9.919233699733711</v>
      </c>
      <c r="H15" s="129"/>
      <c r="I15" s="10" t="s">
        <v>421</v>
      </c>
      <c r="J15" s="9">
        <v>1.6</v>
      </c>
      <c r="K15" s="9">
        <v>1.3</v>
      </c>
      <c r="L15" s="9">
        <v>1.6</v>
      </c>
      <c r="M15" s="59">
        <f t="shared" si="3"/>
        <v>1.5</v>
      </c>
      <c r="N15" s="87">
        <f t="shared" si="4"/>
        <v>0.17320508075688973</v>
      </c>
      <c r="O15" s="21">
        <f t="shared" si="5"/>
        <v>11.547005383792648</v>
      </c>
      <c r="P15" s="163"/>
    </row>
    <row r="16" spans="1:16" ht="12.75">
      <c r="A16" s="10" t="s">
        <v>400</v>
      </c>
      <c r="B16" s="9">
        <v>6</v>
      </c>
      <c r="C16" s="9">
        <v>4.9</v>
      </c>
      <c r="D16" s="9">
        <v>5.9</v>
      </c>
      <c r="E16" s="98">
        <f t="shared" si="0"/>
        <v>5.6000000000000005</v>
      </c>
      <c r="F16" s="81">
        <f t="shared" si="1"/>
        <v>0.6082762530298257</v>
      </c>
      <c r="G16" s="21">
        <f t="shared" si="2"/>
        <v>10.862075946961172</v>
      </c>
      <c r="H16" s="129"/>
      <c r="I16" s="10" t="s">
        <v>422</v>
      </c>
      <c r="J16" s="9">
        <v>5.9</v>
      </c>
      <c r="K16" s="9">
        <v>4.9</v>
      </c>
      <c r="L16" s="9">
        <v>6.1</v>
      </c>
      <c r="M16" s="59">
        <f t="shared" si="3"/>
        <v>5.633333333333333</v>
      </c>
      <c r="N16" s="87">
        <f t="shared" si="4"/>
        <v>0.6429100507328697</v>
      </c>
      <c r="O16" s="21">
        <f t="shared" si="5"/>
        <v>11.412604450879344</v>
      </c>
      <c r="P16" s="163"/>
    </row>
    <row r="17" spans="1:16" ht="12.75">
      <c r="A17" s="10" t="s">
        <v>401</v>
      </c>
      <c r="B17" s="9">
        <v>8.4</v>
      </c>
      <c r="C17" s="9">
        <v>8</v>
      </c>
      <c r="D17" s="9">
        <v>9.7</v>
      </c>
      <c r="E17" s="98">
        <f t="shared" si="0"/>
        <v>8.7</v>
      </c>
      <c r="F17" s="81">
        <f t="shared" si="1"/>
        <v>0.8888194417315624</v>
      </c>
      <c r="G17" s="21">
        <f t="shared" si="2"/>
        <v>10.216315422201868</v>
      </c>
      <c r="H17" s="129"/>
      <c r="I17" s="10" t="s">
        <v>423</v>
      </c>
      <c r="J17" s="9">
        <v>1.1</v>
      </c>
      <c r="K17" s="9">
        <v>1</v>
      </c>
      <c r="L17" s="9">
        <v>1.3</v>
      </c>
      <c r="M17" s="59">
        <f t="shared" si="3"/>
        <v>1.1333333333333335</v>
      </c>
      <c r="N17" s="87">
        <f t="shared" si="4"/>
        <v>0.15275252316519425</v>
      </c>
      <c r="O17" s="21">
        <f t="shared" si="5"/>
        <v>13.478163808693608</v>
      </c>
      <c r="P17" s="163"/>
    </row>
    <row r="18" spans="1:16" ht="12.75">
      <c r="A18" s="10" t="s">
        <v>121</v>
      </c>
      <c r="B18" s="9">
        <v>350</v>
      </c>
      <c r="C18" s="9">
        <v>340</v>
      </c>
      <c r="D18" s="9">
        <v>380</v>
      </c>
      <c r="E18" s="98">
        <f t="shared" si="0"/>
        <v>356.6666666666667</v>
      </c>
      <c r="F18" s="81">
        <f t="shared" si="1"/>
        <v>20.81665999466156</v>
      </c>
      <c r="G18" s="21">
        <f t="shared" si="2"/>
        <v>5.836446727475204</v>
      </c>
      <c r="H18" s="129"/>
      <c r="I18" s="10" t="s">
        <v>424</v>
      </c>
      <c r="J18" s="9">
        <v>0.3</v>
      </c>
      <c r="K18" s="9">
        <v>0.27</v>
      </c>
      <c r="L18" s="9">
        <v>0.32</v>
      </c>
      <c r="M18" s="59">
        <f t="shared" si="3"/>
        <v>0.2966666666666667</v>
      </c>
      <c r="N18" s="87">
        <f t="shared" si="4"/>
        <v>0.025166114784234996</v>
      </c>
      <c r="O18" s="21">
        <f t="shared" si="5"/>
        <v>8.482960039629774</v>
      </c>
      <c r="P18" s="163"/>
    </row>
    <row r="19" spans="1:16" ht="12.75">
      <c r="A19" s="10" t="s">
        <v>120</v>
      </c>
      <c r="B19" s="9">
        <v>1000</v>
      </c>
      <c r="C19" s="9">
        <v>890</v>
      </c>
      <c r="D19" s="9">
        <v>990</v>
      </c>
      <c r="E19" s="98">
        <f t="shared" si="0"/>
        <v>960</v>
      </c>
      <c r="F19" s="81">
        <f t="shared" si="1"/>
        <v>60.8276253029822</v>
      </c>
      <c r="G19" s="21">
        <f t="shared" si="2"/>
        <v>6.336210969060646</v>
      </c>
      <c r="H19" s="129"/>
      <c r="I19" s="10" t="s">
        <v>425</v>
      </c>
      <c r="J19" s="9">
        <v>1.4</v>
      </c>
      <c r="K19" s="9">
        <v>1.2</v>
      </c>
      <c r="L19" s="9">
        <v>1.5</v>
      </c>
      <c r="M19" s="59">
        <f t="shared" si="3"/>
        <v>1.3666666666666665</v>
      </c>
      <c r="N19" s="87">
        <f t="shared" si="4"/>
        <v>0.15275252316519497</v>
      </c>
      <c r="O19" s="21">
        <f t="shared" si="5"/>
        <v>11.177013890136218</v>
      </c>
      <c r="P19" s="163"/>
    </row>
    <row r="20" spans="1:16" ht="12.75">
      <c r="A20" s="10" t="s">
        <v>402</v>
      </c>
      <c r="B20" s="9">
        <v>1.1</v>
      </c>
      <c r="C20" s="9">
        <v>0.99</v>
      </c>
      <c r="D20" s="9">
        <v>1.1</v>
      </c>
      <c r="E20" s="98">
        <f t="shared" si="0"/>
        <v>1.0633333333333332</v>
      </c>
      <c r="F20" s="81">
        <f t="shared" si="1"/>
        <v>0.06350852961085883</v>
      </c>
      <c r="G20" s="21">
        <f t="shared" si="2"/>
        <v>5.972588991616818</v>
      </c>
      <c r="H20" s="129"/>
      <c r="I20" s="10" t="s">
        <v>426</v>
      </c>
      <c r="J20" s="9">
        <v>0.2</v>
      </c>
      <c r="K20" s="9">
        <v>0.17</v>
      </c>
      <c r="L20" s="9">
        <v>0.22</v>
      </c>
      <c r="M20" s="59">
        <f t="shared" si="3"/>
        <v>0.19666666666666666</v>
      </c>
      <c r="N20" s="87">
        <f t="shared" si="4"/>
        <v>0.0251661147842361</v>
      </c>
      <c r="O20" s="21">
        <f t="shared" si="5"/>
        <v>12.796329551306492</v>
      </c>
      <c r="P20" s="163"/>
    </row>
    <row r="21" spans="1:16" ht="12.75">
      <c r="A21" s="10" t="s">
        <v>290</v>
      </c>
      <c r="B21" s="9">
        <v>7.4</v>
      </c>
      <c r="C21" s="9">
        <v>7</v>
      </c>
      <c r="D21" s="9">
        <v>8.6</v>
      </c>
      <c r="E21" s="98">
        <f t="shared" si="0"/>
        <v>7.666666666666667</v>
      </c>
      <c r="F21" s="81">
        <f t="shared" si="1"/>
        <v>0.83266639978645</v>
      </c>
      <c r="G21" s="21">
        <f t="shared" si="2"/>
        <v>10.860866084171086</v>
      </c>
      <c r="H21" s="129"/>
      <c r="I21" s="10" t="s">
        <v>427</v>
      </c>
      <c r="J21" s="9">
        <v>1.3</v>
      </c>
      <c r="K21" s="9">
        <v>1.1</v>
      </c>
      <c r="L21" s="9">
        <v>1.4</v>
      </c>
      <c r="M21" s="59">
        <f t="shared" si="3"/>
        <v>1.2666666666666668</v>
      </c>
      <c r="N21" s="87">
        <f t="shared" si="4"/>
        <v>0.15275252316519497</v>
      </c>
      <c r="O21" s="21">
        <f t="shared" si="5"/>
        <v>12.059409723568022</v>
      </c>
      <c r="P21" s="163"/>
    </row>
    <row r="22" spans="1:16" ht="12.75">
      <c r="A22" s="10" t="s">
        <v>122</v>
      </c>
      <c r="B22" s="9">
        <v>410</v>
      </c>
      <c r="C22" s="9">
        <v>410</v>
      </c>
      <c r="D22" s="9">
        <v>420</v>
      </c>
      <c r="E22" s="98">
        <f t="shared" si="0"/>
        <v>413.3333333333333</v>
      </c>
      <c r="F22" s="81">
        <f t="shared" si="1"/>
        <v>5.7735026918970975</v>
      </c>
      <c r="G22" s="21">
        <f t="shared" si="2"/>
        <v>1.396815167394459</v>
      </c>
      <c r="H22" s="10"/>
      <c r="I22" s="10" t="s">
        <v>428</v>
      </c>
      <c r="J22" s="9">
        <v>0.26</v>
      </c>
      <c r="K22" s="9">
        <v>0.21</v>
      </c>
      <c r="L22" s="9">
        <v>0.27</v>
      </c>
      <c r="M22" s="59">
        <f t="shared" si="3"/>
        <v>0.24666666666666667</v>
      </c>
      <c r="N22" s="87">
        <f t="shared" si="4"/>
        <v>0.03214550253664314</v>
      </c>
      <c r="O22" s="21">
        <f t="shared" si="5"/>
        <v>13.031960487828298</v>
      </c>
      <c r="P22" s="163"/>
    </row>
    <row r="23" spans="1:31" ht="12.75">
      <c r="A23" s="10" t="s">
        <v>123</v>
      </c>
      <c r="B23" s="9">
        <v>490</v>
      </c>
      <c r="C23" s="9">
        <v>500</v>
      </c>
      <c r="D23" s="9">
        <v>550</v>
      </c>
      <c r="E23" s="98">
        <f t="shared" si="0"/>
        <v>513.3333333333334</v>
      </c>
      <c r="F23" s="81">
        <f t="shared" si="1"/>
        <v>32.14550253664288</v>
      </c>
      <c r="G23" s="21">
        <f t="shared" si="2"/>
        <v>6.2621108837616</v>
      </c>
      <c r="H23" s="129"/>
      <c r="I23" s="10" t="s">
        <v>429</v>
      </c>
      <c r="J23" s="9">
        <v>0.71</v>
      </c>
      <c r="K23" s="9">
        <v>0.65</v>
      </c>
      <c r="L23" s="9">
        <v>0.8</v>
      </c>
      <c r="M23" s="59">
        <f t="shared" si="3"/>
        <v>0.7200000000000001</v>
      </c>
      <c r="N23" s="87">
        <f t="shared" si="4"/>
        <v>0.07549834435270775</v>
      </c>
      <c r="O23" s="21">
        <f t="shared" si="5"/>
        <v>10.485881160098296</v>
      </c>
      <c r="P23" s="164"/>
      <c r="W23" s="165"/>
      <c r="X23" s="165"/>
      <c r="Y23" s="165"/>
      <c r="Z23" s="165"/>
      <c r="AA23" s="165"/>
      <c r="AB23" s="165"/>
      <c r="AC23" s="165"/>
      <c r="AD23" s="165"/>
      <c r="AE23" s="165"/>
    </row>
    <row r="24" spans="1:16" ht="12.75">
      <c r="A24" s="10" t="s">
        <v>403</v>
      </c>
      <c r="B24" s="9">
        <v>1.6</v>
      </c>
      <c r="C24" s="9">
        <v>1.2</v>
      </c>
      <c r="D24" s="9">
        <v>1.5</v>
      </c>
      <c r="E24" s="102">
        <f t="shared" si="0"/>
        <v>1.4333333333333333</v>
      </c>
      <c r="F24" s="81">
        <f t="shared" si="1"/>
        <v>0.20816659994661355</v>
      </c>
      <c r="G24" s="21">
        <f t="shared" si="2"/>
        <v>14.523251159066062</v>
      </c>
      <c r="H24" s="129"/>
      <c r="I24" s="10" t="s">
        <v>430</v>
      </c>
      <c r="J24" s="9">
        <v>0.11</v>
      </c>
      <c r="K24" s="9" t="s">
        <v>445</v>
      </c>
      <c r="L24" s="9">
        <v>0.12</v>
      </c>
      <c r="M24" s="59">
        <f t="shared" si="3"/>
        <v>0.11499999999999999</v>
      </c>
      <c r="N24" s="87">
        <f t="shared" si="4"/>
        <v>0.007071067811865821</v>
      </c>
      <c r="O24" s="21">
        <f t="shared" si="5"/>
        <v>6.148754619013759</v>
      </c>
      <c r="P24" s="163"/>
    </row>
    <row r="25" spans="1:16" ht="12.75">
      <c r="A25" s="10" t="s">
        <v>124</v>
      </c>
      <c r="B25" s="9" t="s">
        <v>445</v>
      </c>
      <c r="C25" s="9" t="s">
        <v>445</v>
      </c>
      <c r="D25" s="9" t="s">
        <v>445</v>
      </c>
      <c r="E25" s="171" t="s">
        <v>233</v>
      </c>
      <c r="F25" s="171" t="s">
        <v>233</v>
      </c>
      <c r="G25" s="171" t="s">
        <v>233</v>
      </c>
      <c r="H25" s="129"/>
      <c r="I25" s="10" t="s">
        <v>431</v>
      </c>
      <c r="J25" s="9">
        <v>0.78</v>
      </c>
      <c r="K25" s="9">
        <v>0.65</v>
      </c>
      <c r="L25" s="9">
        <v>0.88</v>
      </c>
      <c r="M25" s="59">
        <f t="shared" si="3"/>
        <v>0.77</v>
      </c>
      <c r="N25" s="87">
        <f t="shared" si="4"/>
        <v>0.11532562594670835</v>
      </c>
      <c r="O25" s="21">
        <f t="shared" si="5"/>
        <v>14.977354019053033</v>
      </c>
      <c r="P25" s="163"/>
    </row>
    <row r="26" spans="1:16" ht="12.75">
      <c r="A26" s="10" t="s">
        <v>125</v>
      </c>
      <c r="B26" s="9">
        <v>36</v>
      </c>
      <c r="C26" s="9">
        <v>34</v>
      </c>
      <c r="D26" s="9">
        <v>35</v>
      </c>
      <c r="E26" s="98">
        <f t="shared" si="0"/>
        <v>35</v>
      </c>
      <c r="F26" s="81">
        <f t="shared" si="1"/>
        <v>1</v>
      </c>
      <c r="G26" s="21">
        <f t="shared" si="2"/>
        <v>2.857142857142857</v>
      </c>
      <c r="H26" s="129"/>
      <c r="I26" s="10" t="s">
        <v>432</v>
      </c>
      <c r="J26" s="9">
        <v>0.11</v>
      </c>
      <c r="K26" s="9" t="s">
        <v>445</v>
      </c>
      <c r="L26" s="9">
        <v>0.12</v>
      </c>
      <c r="M26" s="59">
        <f t="shared" si="3"/>
        <v>0.11499999999999999</v>
      </c>
      <c r="N26" s="87">
        <f t="shared" si="4"/>
        <v>0.007071067811865821</v>
      </c>
      <c r="O26" s="21">
        <f t="shared" si="5"/>
        <v>6.148754619013759</v>
      </c>
      <c r="P26" s="163"/>
    </row>
    <row r="27" spans="1:16" ht="12.75">
      <c r="A27" s="10" t="s">
        <v>404</v>
      </c>
      <c r="B27" s="9">
        <v>16</v>
      </c>
      <c r="C27" s="9">
        <v>15</v>
      </c>
      <c r="D27" s="9">
        <v>16</v>
      </c>
      <c r="E27" s="98">
        <f t="shared" si="0"/>
        <v>15.666666666666666</v>
      </c>
      <c r="F27" s="81">
        <f t="shared" si="1"/>
        <v>0.5773502691896093</v>
      </c>
      <c r="G27" s="21">
        <f t="shared" si="2"/>
        <v>3.6852144841889958</v>
      </c>
      <c r="H27" s="129"/>
      <c r="I27" s="10" t="s">
        <v>433</v>
      </c>
      <c r="J27" s="9" t="s">
        <v>445</v>
      </c>
      <c r="K27" s="9" t="s">
        <v>445</v>
      </c>
      <c r="L27" s="9" t="s">
        <v>445</v>
      </c>
      <c r="M27" s="171" t="s">
        <v>233</v>
      </c>
      <c r="N27" s="171" t="s">
        <v>233</v>
      </c>
      <c r="O27" s="171" t="s">
        <v>233</v>
      </c>
      <c r="P27" s="163"/>
    </row>
    <row r="28" spans="1:16" ht="12.75">
      <c r="A28" s="10" t="s">
        <v>405</v>
      </c>
      <c r="B28" s="9">
        <v>210</v>
      </c>
      <c r="C28" s="9">
        <v>180</v>
      </c>
      <c r="D28" s="9">
        <v>220</v>
      </c>
      <c r="E28" s="98">
        <f t="shared" si="0"/>
        <v>203.33333333333334</v>
      </c>
      <c r="F28" s="81">
        <f t="shared" si="1"/>
        <v>20.816659994661386</v>
      </c>
      <c r="G28" s="21">
        <f t="shared" si="2"/>
        <v>10.237701636718715</v>
      </c>
      <c r="H28" s="129"/>
      <c r="I28" s="10" t="s">
        <v>434</v>
      </c>
      <c r="J28" s="9" t="s">
        <v>445</v>
      </c>
      <c r="K28" s="9" t="s">
        <v>445</v>
      </c>
      <c r="L28" s="9" t="s">
        <v>445</v>
      </c>
      <c r="M28" s="171" t="s">
        <v>233</v>
      </c>
      <c r="N28" s="171" t="s">
        <v>233</v>
      </c>
      <c r="O28" s="171" t="s">
        <v>233</v>
      </c>
      <c r="P28" s="163"/>
    </row>
    <row r="29" spans="1:16" ht="12.75">
      <c r="A29" s="10" t="s">
        <v>406</v>
      </c>
      <c r="B29" s="9">
        <v>12</v>
      </c>
      <c r="C29" s="9">
        <v>10</v>
      </c>
      <c r="D29" s="9">
        <v>13</v>
      </c>
      <c r="E29" s="98">
        <f t="shared" si="0"/>
        <v>11.666666666666666</v>
      </c>
      <c r="F29" s="81">
        <f t="shared" si="1"/>
        <v>1.5275252316519499</v>
      </c>
      <c r="G29" s="21">
        <f t="shared" si="2"/>
        <v>13.09307341415957</v>
      </c>
      <c r="H29" s="129"/>
      <c r="I29" s="10" t="s">
        <v>435</v>
      </c>
      <c r="J29" s="9" t="s">
        <v>445</v>
      </c>
      <c r="K29" s="9" t="s">
        <v>445</v>
      </c>
      <c r="L29" s="9" t="s">
        <v>445</v>
      </c>
      <c r="M29" s="171" t="s">
        <v>233</v>
      </c>
      <c r="N29" s="171" t="s">
        <v>233</v>
      </c>
      <c r="O29" s="171" t="s">
        <v>233</v>
      </c>
      <c r="P29" s="163"/>
    </row>
    <row r="30" spans="1:16" ht="12.75">
      <c r="A30" s="10" t="s">
        <v>407</v>
      </c>
      <c r="B30" s="9" t="s">
        <v>444</v>
      </c>
      <c r="C30" s="9" t="s">
        <v>444</v>
      </c>
      <c r="D30" s="9" t="s">
        <v>444</v>
      </c>
      <c r="E30" s="171" t="s">
        <v>233</v>
      </c>
      <c r="F30" s="171" t="s">
        <v>233</v>
      </c>
      <c r="G30" s="171" t="s">
        <v>233</v>
      </c>
      <c r="H30" s="129"/>
      <c r="I30" s="10" t="s">
        <v>436</v>
      </c>
      <c r="J30" s="9" t="s">
        <v>445</v>
      </c>
      <c r="K30" s="9" t="s">
        <v>445</v>
      </c>
      <c r="L30" s="9" t="s">
        <v>445</v>
      </c>
      <c r="M30" s="171" t="s">
        <v>233</v>
      </c>
      <c r="N30" s="171" t="s">
        <v>233</v>
      </c>
      <c r="O30" s="171" t="s">
        <v>233</v>
      </c>
      <c r="P30" s="163"/>
    </row>
    <row r="31" spans="1:16" ht="12.75">
      <c r="A31" s="10" t="s">
        <v>408</v>
      </c>
      <c r="B31" s="9" t="s">
        <v>444</v>
      </c>
      <c r="C31" s="9" t="s">
        <v>444</v>
      </c>
      <c r="D31" s="9" t="s">
        <v>444</v>
      </c>
      <c r="E31" s="171" t="s">
        <v>233</v>
      </c>
      <c r="F31" s="171" t="s">
        <v>233</v>
      </c>
      <c r="G31" s="171" t="s">
        <v>233</v>
      </c>
      <c r="H31" s="129"/>
      <c r="I31" s="10" t="s">
        <v>437</v>
      </c>
      <c r="J31" s="9" t="s">
        <v>445</v>
      </c>
      <c r="K31" s="9" t="s">
        <v>445</v>
      </c>
      <c r="L31" s="9" t="s">
        <v>445</v>
      </c>
      <c r="M31" s="171" t="s">
        <v>233</v>
      </c>
      <c r="N31" s="171" t="s">
        <v>233</v>
      </c>
      <c r="O31" s="171" t="s">
        <v>233</v>
      </c>
      <c r="P31" s="163"/>
    </row>
    <row r="32" spans="1:16" ht="12.75">
      <c r="A32" s="10" t="s">
        <v>409</v>
      </c>
      <c r="B32" s="9">
        <v>4.5</v>
      </c>
      <c r="C32" s="9">
        <v>4.4</v>
      </c>
      <c r="D32" s="9">
        <v>4.2</v>
      </c>
      <c r="E32" s="98">
        <f>AVERAGE(B32:D32)</f>
        <v>4.366666666666667</v>
      </c>
      <c r="F32" s="81">
        <f>STDEV(B32:D32)</f>
        <v>0.1527525231651717</v>
      </c>
      <c r="G32" s="21">
        <f>(F32/E32)*100</f>
        <v>3.4981493854619474</v>
      </c>
      <c r="H32" s="129"/>
      <c r="I32" s="10" t="s">
        <v>438</v>
      </c>
      <c r="J32" s="9" t="s">
        <v>445</v>
      </c>
      <c r="K32" s="9" t="s">
        <v>445</v>
      </c>
      <c r="L32" s="9" t="s">
        <v>445</v>
      </c>
      <c r="M32" s="171" t="s">
        <v>233</v>
      </c>
      <c r="N32" s="171" t="s">
        <v>233</v>
      </c>
      <c r="O32" s="171" t="s">
        <v>233</v>
      </c>
      <c r="P32" s="163"/>
    </row>
    <row r="33" spans="1:16" ht="12.75">
      <c r="A33" s="10" t="s">
        <v>410</v>
      </c>
      <c r="B33" s="9" t="s">
        <v>444</v>
      </c>
      <c r="C33" s="9" t="s">
        <v>444</v>
      </c>
      <c r="D33" s="9" t="s">
        <v>444</v>
      </c>
      <c r="E33" s="171" t="s">
        <v>233</v>
      </c>
      <c r="F33" s="171" t="s">
        <v>233</v>
      </c>
      <c r="G33" s="171" t="s">
        <v>233</v>
      </c>
      <c r="H33" s="129"/>
      <c r="I33" s="10" t="s">
        <v>439</v>
      </c>
      <c r="J33" s="9" t="s">
        <v>445</v>
      </c>
      <c r="K33" s="9" t="s">
        <v>445</v>
      </c>
      <c r="L33" s="9" t="s">
        <v>445</v>
      </c>
      <c r="M33" s="171" t="s">
        <v>233</v>
      </c>
      <c r="N33" s="171" t="s">
        <v>233</v>
      </c>
      <c r="O33" s="171" t="s">
        <v>233</v>
      </c>
      <c r="P33" s="163"/>
    </row>
    <row r="34" spans="1:16" ht="12.75">
      <c r="A34" s="10" t="s">
        <v>411</v>
      </c>
      <c r="B34" s="9" t="s">
        <v>445</v>
      </c>
      <c r="C34" s="9" t="s">
        <v>445</v>
      </c>
      <c r="D34" s="9" t="s">
        <v>445</v>
      </c>
      <c r="E34" s="171" t="s">
        <v>233</v>
      </c>
      <c r="F34" s="171" t="s">
        <v>233</v>
      </c>
      <c r="G34" s="171" t="s">
        <v>233</v>
      </c>
      <c r="H34" s="129"/>
      <c r="I34" s="10" t="s">
        <v>440</v>
      </c>
      <c r="J34" s="9" t="s">
        <v>445</v>
      </c>
      <c r="K34" s="9" t="s">
        <v>445</v>
      </c>
      <c r="L34" s="9" t="s">
        <v>445</v>
      </c>
      <c r="M34" s="171" t="s">
        <v>233</v>
      </c>
      <c r="N34" s="171" t="s">
        <v>233</v>
      </c>
      <c r="O34" s="171" t="s">
        <v>233</v>
      </c>
      <c r="P34" s="163"/>
    </row>
    <row r="35" spans="1:16" ht="12.75">
      <c r="A35" s="10" t="s">
        <v>412</v>
      </c>
      <c r="B35" s="9" t="s">
        <v>445</v>
      </c>
      <c r="C35" s="9" t="s">
        <v>445</v>
      </c>
      <c r="D35" s="9" t="s">
        <v>445</v>
      </c>
      <c r="E35" s="171" t="s">
        <v>233</v>
      </c>
      <c r="F35" s="171" t="s">
        <v>233</v>
      </c>
      <c r="G35" s="171" t="s">
        <v>233</v>
      </c>
      <c r="H35" s="129"/>
      <c r="I35" s="10" t="s">
        <v>441</v>
      </c>
      <c r="J35" s="9" t="s">
        <v>445</v>
      </c>
      <c r="K35" s="9" t="s">
        <v>445</v>
      </c>
      <c r="L35" s="9" t="s">
        <v>445</v>
      </c>
      <c r="M35" s="171" t="s">
        <v>233</v>
      </c>
      <c r="N35" s="171" t="s">
        <v>233</v>
      </c>
      <c r="O35" s="171" t="s">
        <v>233</v>
      </c>
      <c r="P35" s="163"/>
    </row>
    <row r="36" spans="1:16" ht="12.75">
      <c r="A36" s="10" t="s">
        <v>291</v>
      </c>
      <c r="B36" s="9">
        <v>0.3</v>
      </c>
      <c r="C36" s="9">
        <v>0.28</v>
      </c>
      <c r="D36" s="9">
        <v>0.34</v>
      </c>
      <c r="E36" s="98">
        <f>AVERAGE(B36:D36)</f>
        <v>0.3066666666666667</v>
      </c>
      <c r="F36" s="81">
        <f>STDEV(B36:D36)</f>
        <v>0.030550504633038614</v>
      </c>
      <c r="G36" s="21">
        <f>(F36/E36)*100</f>
        <v>9.96212107599085</v>
      </c>
      <c r="H36" s="129"/>
      <c r="I36" s="10" t="s">
        <v>292</v>
      </c>
      <c r="J36" s="9">
        <v>2.2</v>
      </c>
      <c r="K36" s="9">
        <v>2.1</v>
      </c>
      <c r="L36" s="9">
        <v>2.3</v>
      </c>
      <c r="M36" s="59">
        <f>AVERAGE(J36:L36)</f>
        <v>2.2</v>
      </c>
      <c r="N36" s="87">
        <f>STDEV(J36:L36)</f>
        <v>0.09999999999999006</v>
      </c>
      <c r="O36" s="21">
        <f>(N36/M36)*100</f>
        <v>4.545454545454093</v>
      </c>
      <c r="P36" s="163"/>
    </row>
    <row r="37" spans="1:16" ht="12.75">
      <c r="A37" s="10" t="s">
        <v>413</v>
      </c>
      <c r="B37" s="9" t="s">
        <v>444</v>
      </c>
      <c r="C37" s="9" t="s">
        <v>444</v>
      </c>
      <c r="D37" s="9" t="s">
        <v>444</v>
      </c>
      <c r="E37" s="171" t="s">
        <v>233</v>
      </c>
      <c r="F37" s="171" t="s">
        <v>233</v>
      </c>
      <c r="G37" s="171" t="s">
        <v>233</v>
      </c>
      <c r="H37" s="127"/>
      <c r="I37" s="10" t="s">
        <v>442</v>
      </c>
      <c r="J37" s="9" t="s">
        <v>444</v>
      </c>
      <c r="K37" s="9" t="s">
        <v>444</v>
      </c>
      <c r="L37" s="9" t="s">
        <v>444</v>
      </c>
      <c r="M37" s="171" t="s">
        <v>233</v>
      </c>
      <c r="N37" s="171" t="s">
        <v>233</v>
      </c>
      <c r="O37" s="171" t="s">
        <v>233</v>
      </c>
      <c r="P37" s="163"/>
    </row>
    <row r="38" spans="1:16" ht="12.75">
      <c r="A38" s="10" t="s">
        <v>414</v>
      </c>
      <c r="B38" s="71">
        <v>0.26</v>
      </c>
      <c r="C38" s="71">
        <v>0.24</v>
      </c>
      <c r="D38" s="2">
        <v>0.19</v>
      </c>
      <c r="E38" s="98">
        <f>AVERAGE(B38:D38)</f>
        <v>0.22999999999999998</v>
      </c>
      <c r="F38" s="81">
        <f>STDEV(B38:D38)</f>
        <v>0.03605551275464002</v>
      </c>
      <c r="G38" s="21">
        <f>(F38/E38)*100</f>
        <v>15.676309893321749</v>
      </c>
      <c r="H38" s="129"/>
      <c r="I38" s="3" t="s">
        <v>443</v>
      </c>
      <c r="J38" s="9">
        <v>5.9</v>
      </c>
      <c r="K38" s="9">
        <v>4.9</v>
      </c>
      <c r="L38" s="9">
        <v>6.3</v>
      </c>
      <c r="M38" s="59">
        <f>AVERAGE(J38:L38)</f>
        <v>5.7</v>
      </c>
      <c r="N38" s="87">
        <f>STDEV(J38:L38)</f>
        <v>0.7211102550927951</v>
      </c>
      <c r="O38" s="21">
        <f>(N38/M38)*100</f>
        <v>12.651057106891143</v>
      </c>
      <c r="P38" s="163"/>
    </row>
    <row r="39" spans="1:16" ht="12.75">
      <c r="A39" s="5"/>
      <c r="B39" s="5"/>
      <c r="C39" s="5"/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  <c r="P39" s="163"/>
    </row>
    <row r="40" spans="1:16" ht="14.25">
      <c r="A40" s="16" t="s">
        <v>15</v>
      </c>
      <c r="P40" s="163"/>
    </row>
    <row r="41" ht="12.75">
      <c r="P41" s="163"/>
    </row>
    <row r="42" ht="12.75">
      <c r="P42" s="163"/>
    </row>
    <row r="43" ht="12.75">
      <c r="P43" s="163"/>
    </row>
    <row r="44" ht="12.75">
      <c r="P44" s="163"/>
    </row>
    <row r="45" ht="12.75">
      <c r="P45" s="163"/>
    </row>
    <row r="46" ht="12.75">
      <c r="P46" s="163"/>
    </row>
    <row r="47" ht="12.75">
      <c r="P47" s="163"/>
    </row>
    <row r="48" ht="12.75">
      <c r="P48" s="163"/>
    </row>
    <row r="49" ht="12.75">
      <c r="P49" s="163"/>
    </row>
    <row r="50" ht="12.75">
      <c r="P50" s="163"/>
    </row>
    <row r="51" ht="12.75">
      <c r="P51" s="163"/>
    </row>
    <row r="52" ht="12.75">
      <c r="P52" s="163"/>
    </row>
    <row r="53" ht="12.75">
      <c r="P53" s="163"/>
    </row>
    <row r="54" ht="12.75">
      <c r="P54" s="163"/>
    </row>
    <row r="55" ht="12.75">
      <c r="P55" s="163"/>
    </row>
    <row r="57" ht="12.75">
      <c r="P57" s="163"/>
    </row>
    <row r="58" ht="12.75">
      <c r="P58" s="163"/>
    </row>
    <row r="59" ht="12.75">
      <c r="P59" s="163"/>
    </row>
    <row r="60" ht="12.75">
      <c r="P60" s="163"/>
    </row>
    <row r="61" ht="12.75">
      <c r="P61" s="163"/>
    </row>
    <row r="62" ht="12.75">
      <c r="P62" s="163"/>
    </row>
    <row r="63" ht="12.75">
      <c r="P63" s="163"/>
    </row>
    <row r="64" ht="12.75">
      <c r="P64" s="163"/>
    </row>
    <row r="65" ht="12.75">
      <c r="P65" s="163"/>
    </row>
    <row r="66" ht="12.75">
      <c r="P66" s="163"/>
    </row>
    <row r="67" ht="12.75">
      <c r="P67" s="163"/>
    </row>
    <row r="68" ht="12.75">
      <c r="P68" s="163"/>
    </row>
    <row r="69" ht="12.75">
      <c r="P69" s="163"/>
    </row>
    <row r="70" ht="12.75">
      <c r="P70" s="163"/>
    </row>
    <row r="72" ht="12.75">
      <c r="P72" s="163"/>
    </row>
  </sheetData>
  <printOptions/>
  <pageMargins left="0.7" right="0.25" top="0.84" bottom="0.18" header="0.85" footer="0.16"/>
  <pageSetup firstPageNumber="53" useFirstPageNumber="1" horizontalDpi="600" verticalDpi="60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9.57421875" style="0" customWidth="1"/>
    <col min="4" max="4" width="10.28125" style="0" customWidth="1"/>
    <col min="5" max="6" width="9.7109375" style="0" customWidth="1"/>
    <col min="7" max="7" width="7.00390625" style="0" customWidth="1"/>
    <col min="8" max="8" width="5.28125" style="0" customWidth="1"/>
    <col min="9" max="9" width="5.57421875" style="0" customWidth="1"/>
    <col min="10" max="10" width="9.00390625" style="0" customWidth="1"/>
    <col min="11" max="11" width="9.7109375" style="0" customWidth="1"/>
    <col min="12" max="14" width="9.8515625" style="0" customWidth="1"/>
    <col min="15" max="15" width="7.00390625" style="0" customWidth="1"/>
    <col min="17" max="17" width="17.140625" style="0" customWidth="1"/>
    <col min="18" max="18" width="24.00390625" style="0" customWidth="1"/>
    <col min="19" max="19" width="34.00390625" style="0" customWidth="1"/>
  </cols>
  <sheetData>
    <row r="1" ht="15.75">
      <c r="A1" s="7" t="s">
        <v>662</v>
      </c>
    </row>
    <row r="2" spans="1:2" ht="15.75">
      <c r="A2" s="7"/>
      <c r="B2" s="7" t="s">
        <v>704</v>
      </c>
    </row>
    <row r="3" spans="1:2" ht="15.75">
      <c r="A3" s="7"/>
      <c r="B3" s="7"/>
    </row>
    <row r="4" spans="2:12" ht="12.75">
      <c r="B4" s="9" t="s">
        <v>148</v>
      </c>
      <c r="C4" s="9" t="s">
        <v>148</v>
      </c>
      <c r="D4" s="9" t="s">
        <v>148</v>
      </c>
      <c r="J4" s="9" t="s">
        <v>148</v>
      </c>
      <c r="K4" s="9" t="s">
        <v>148</v>
      </c>
      <c r="L4" s="9" t="s">
        <v>148</v>
      </c>
    </row>
    <row r="5" spans="2:15" ht="12.75">
      <c r="B5" s="9">
        <v>22024</v>
      </c>
      <c r="C5" s="9">
        <v>22024</v>
      </c>
      <c r="D5" s="9">
        <v>22024</v>
      </c>
      <c r="G5" s="10" t="s">
        <v>460</v>
      </c>
      <c r="J5" s="9">
        <v>22024</v>
      </c>
      <c r="K5" s="9">
        <v>22024</v>
      </c>
      <c r="L5" s="9">
        <v>22024</v>
      </c>
      <c r="O5" s="10" t="s">
        <v>460</v>
      </c>
    </row>
    <row r="6" spans="1:15" ht="12.75">
      <c r="A6" s="4" t="s">
        <v>461</v>
      </c>
      <c r="B6" s="28" t="s">
        <v>172</v>
      </c>
      <c r="C6" s="28" t="s">
        <v>173</v>
      </c>
      <c r="D6" s="28" t="s">
        <v>174</v>
      </c>
      <c r="E6" s="4" t="s">
        <v>27</v>
      </c>
      <c r="F6" s="4" t="s">
        <v>286</v>
      </c>
      <c r="G6" s="4" t="s">
        <v>462</v>
      </c>
      <c r="I6" s="4" t="s">
        <v>461</v>
      </c>
      <c r="J6" s="28" t="s">
        <v>172</v>
      </c>
      <c r="K6" s="28" t="s">
        <v>173</v>
      </c>
      <c r="L6" s="28" t="s">
        <v>174</v>
      </c>
      <c r="M6" s="4" t="s">
        <v>27</v>
      </c>
      <c r="N6" s="4" t="s">
        <v>286</v>
      </c>
      <c r="O6" s="4" t="s">
        <v>462</v>
      </c>
    </row>
    <row r="7" spans="1:9" ht="12.75">
      <c r="A7" s="10"/>
      <c r="I7" s="10"/>
    </row>
    <row r="8" spans="1:15" ht="12.75">
      <c r="A8" s="10" t="s">
        <v>392</v>
      </c>
      <c r="B8" s="9" t="s">
        <v>444</v>
      </c>
      <c r="C8" s="9" t="s">
        <v>444</v>
      </c>
      <c r="D8" s="9" t="s">
        <v>444</v>
      </c>
      <c r="E8" s="171" t="s">
        <v>233</v>
      </c>
      <c r="F8" s="254" t="s">
        <v>233</v>
      </c>
      <c r="G8" s="255" t="s">
        <v>233</v>
      </c>
      <c r="H8" s="129"/>
      <c r="I8" s="10" t="s">
        <v>415</v>
      </c>
      <c r="J8" s="9" t="s">
        <v>445</v>
      </c>
      <c r="K8" s="9" t="s">
        <v>445</v>
      </c>
      <c r="L8" s="9" t="s">
        <v>445</v>
      </c>
      <c r="M8" s="171" t="s">
        <v>233</v>
      </c>
      <c r="N8" s="254" t="s">
        <v>233</v>
      </c>
      <c r="O8" s="255" t="s">
        <v>233</v>
      </c>
    </row>
    <row r="9" spans="1:15" ht="12.75">
      <c r="A9" s="10" t="s">
        <v>393</v>
      </c>
      <c r="B9" s="9" t="s">
        <v>444</v>
      </c>
      <c r="C9" s="9" t="s">
        <v>444</v>
      </c>
      <c r="D9" s="9" t="s">
        <v>444</v>
      </c>
      <c r="E9" s="171" t="s">
        <v>233</v>
      </c>
      <c r="F9" s="254" t="s">
        <v>233</v>
      </c>
      <c r="G9" s="255" t="s">
        <v>233</v>
      </c>
      <c r="H9" s="129"/>
      <c r="I9" s="10" t="s">
        <v>416</v>
      </c>
      <c r="J9" s="9" t="s">
        <v>445</v>
      </c>
      <c r="K9" s="9" t="s">
        <v>445</v>
      </c>
      <c r="L9" s="9" t="s">
        <v>445</v>
      </c>
      <c r="M9" s="171" t="s">
        <v>233</v>
      </c>
      <c r="N9" s="254" t="s">
        <v>233</v>
      </c>
      <c r="O9" s="255" t="s">
        <v>233</v>
      </c>
    </row>
    <row r="10" spans="1:15" ht="12.75">
      <c r="A10" s="127" t="s">
        <v>394</v>
      </c>
      <c r="B10" s="9">
        <v>2200</v>
      </c>
      <c r="C10" s="9">
        <v>2400</v>
      </c>
      <c r="D10" s="9">
        <v>2300</v>
      </c>
      <c r="E10" s="98">
        <f aca="true" t="shared" si="0" ref="E10:E28">AVERAGE(B10:D10)</f>
        <v>2300</v>
      </c>
      <c r="F10" s="81">
        <f aca="true" t="shared" si="1" ref="F10:F28">STDEV(B10:D10)</f>
        <v>100</v>
      </c>
      <c r="G10" s="21">
        <f aca="true" t="shared" si="2" ref="G10:G28">(F10/E10)*100</f>
        <v>4.3478260869565215</v>
      </c>
      <c r="H10" s="10"/>
      <c r="I10" s="10" t="s">
        <v>459</v>
      </c>
      <c r="J10" s="9" t="s">
        <v>444</v>
      </c>
      <c r="K10" s="9" t="s">
        <v>444</v>
      </c>
      <c r="L10" s="9" t="s">
        <v>444</v>
      </c>
      <c r="M10" s="171" t="s">
        <v>233</v>
      </c>
      <c r="N10" s="254" t="s">
        <v>233</v>
      </c>
      <c r="O10" s="255" t="s">
        <v>233</v>
      </c>
    </row>
    <row r="11" spans="1:15" ht="12.75">
      <c r="A11" s="127" t="s">
        <v>395</v>
      </c>
      <c r="B11" s="9">
        <v>1400</v>
      </c>
      <c r="C11" s="9">
        <v>1500</v>
      </c>
      <c r="D11" s="9">
        <v>1500</v>
      </c>
      <c r="E11" s="98">
        <f t="shared" si="0"/>
        <v>1466.6666666666667</v>
      </c>
      <c r="F11" s="81">
        <f t="shared" si="1"/>
        <v>57.73502691896392</v>
      </c>
      <c r="G11" s="21">
        <f t="shared" si="2"/>
        <v>3.936479108111176</v>
      </c>
      <c r="H11" s="129"/>
      <c r="I11" s="10" t="s">
        <v>417</v>
      </c>
      <c r="J11" s="9" t="s">
        <v>444</v>
      </c>
      <c r="K11" s="9" t="s">
        <v>444</v>
      </c>
      <c r="L11" s="9" t="s">
        <v>444</v>
      </c>
      <c r="M11" s="171" t="s">
        <v>233</v>
      </c>
      <c r="N11" s="254" t="s">
        <v>233</v>
      </c>
      <c r="O11" s="255" t="s">
        <v>233</v>
      </c>
    </row>
    <row r="12" spans="1:15" ht="12.75">
      <c r="A12" s="10" t="s">
        <v>396</v>
      </c>
      <c r="B12" s="9">
        <v>3.7</v>
      </c>
      <c r="C12" s="9">
        <v>3</v>
      </c>
      <c r="D12" s="9">
        <v>1.6</v>
      </c>
      <c r="E12" s="98">
        <f t="shared" si="0"/>
        <v>2.766666666666667</v>
      </c>
      <c r="F12" s="81">
        <f t="shared" si="1"/>
        <v>1.0692676621563615</v>
      </c>
      <c r="G12" s="21">
        <f t="shared" si="2"/>
        <v>38.64822875263957</v>
      </c>
      <c r="H12" s="129"/>
      <c r="I12" s="10" t="s">
        <v>418</v>
      </c>
      <c r="J12" s="9">
        <v>14</v>
      </c>
      <c r="K12" s="9">
        <v>9.9</v>
      </c>
      <c r="L12" s="9">
        <v>21</v>
      </c>
      <c r="M12" s="13">
        <f>AVERAGE(J12:L12)</f>
        <v>14.966666666666667</v>
      </c>
      <c r="N12" s="87">
        <f>STDEV(J12:L12)</f>
        <v>5.612783029240787</v>
      </c>
      <c r="O12" s="21">
        <f>(N12/M12)*100</f>
        <v>37.50189106396962</v>
      </c>
    </row>
    <row r="13" spans="1:16" ht="12.75">
      <c r="A13" s="127" t="s">
        <v>397</v>
      </c>
      <c r="B13" s="9">
        <v>17000</v>
      </c>
      <c r="C13" s="9">
        <v>17000</v>
      </c>
      <c r="D13" s="9">
        <v>17000</v>
      </c>
      <c r="E13" s="98">
        <f t="shared" si="0"/>
        <v>17000</v>
      </c>
      <c r="F13" s="81">
        <f t="shared" si="1"/>
        <v>0</v>
      </c>
      <c r="G13" s="21">
        <f t="shared" si="2"/>
        <v>0</v>
      </c>
      <c r="H13" s="129"/>
      <c r="I13" s="10" t="s">
        <v>419</v>
      </c>
      <c r="J13" s="9" t="s">
        <v>445</v>
      </c>
      <c r="K13" s="9" t="s">
        <v>445</v>
      </c>
      <c r="L13" s="9" t="s">
        <v>445</v>
      </c>
      <c r="M13" s="171" t="s">
        <v>233</v>
      </c>
      <c r="N13" s="254" t="s">
        <v>233</v>
      </c>
      <c r="O13" s="255" t="s">
        <v>233</v>
      </c>
      <c r="P13" s="163"/>
    </row>
    <row r="14" spans="1:15" ht="12.75">
      <c r="A14" s="127" t="s">
        <v>398</v>
      </c>
      <c r="B14" s="9">
        <v>4600</v>
      </c>
      <c r="C14" s="9">
        <v>3200</v>
      </c>
      <c r="D14" s="9">
        <v>6900</v>
      </c>
      <c r="E14" s="98">
        <f t="shared" si="0"/>
        <v>4900</v>
      </c>
      <c r="F14" s="23">
        <f t="shared" si="1"/>
        <v>1868.1541692269404</v>
      </c>
      <c r="G14" s="21">
        <f t="shared" si="2"/>
        <v>38.12559529034572</v>
      </c>
      <c r="H14" s="129"/>
      <c r="I14" s="10" t="s">
        <v>420</v>
      </c>
      <c r="J14" s="9" t="s">
        <v>445</v>
      </c>
      <c r="K14" s="9" t="s">
        <v>445</v>
      </c>
      <c r="L14" s="9" t="s">
        <v>445</v>
      </c>
      <c r="M14" s="171" t="s">
        <v>233</v>
      </c>
      <c r="N14" s="254" t="s">
        <v>233</v>
      </c>
      <c r="O14" s="255" t="s">
        <v>233</v>
      </c>
    </row>
    <row r="15" spans="1:16" ht="12.75">
      <c r="A15" s="10" t="s">
        <v>399</v>
      </c>
      <c r="B15" s="9">
        <v>4.7</v>
      </c>
      <c r="C15" s="9">
        <v>2.5</v>
      </c>
      <c r="D15" s="9">
        <v>6.4</v>
      </c>
      <c r="E15" s="98">
        <f t="shared" si="0"/>
        <v>4.533333333333334</v>
      </c>
      <c r="F15" s="81">
        <f t="shared" si="1"/>
        <v>1.9553345834749956</v>
      </c>
      <c r="G15" s="21">
        <f t="shared" si="2"/>
        <v>43.132380517830775</v>
      </c>
      <c r="H15" s="129"/>
      <c r="I15" s="10" t="s">
        <v>421</v>
      </c>
      <c r="J15" s="9" t="s">
        <v>445</v>
      </c>
      <c r="K15" s="9" t="s">
        <v>445</v>
      </c>
      <c r="L15" s="9" t="s">
        <v>445</v>
      </c>
      <c r="M15" s="171" t="s">
        <v>233</v>
      </c>
      <c r="N15" s="254" t="s">
        <v>233</v>
      </c>
      <c r="O15" s="255" t="s">
        <v>233</v>
      </c>
      <c r="P15" s="163"/>
    </row>
    <row r="16" spans="1:16" ht="12.75">
      <c r="A16" s="10" t="s">
        <v>400</v>
      </c>
      <c r="B16" s="9" t="s">
        <v>445</v>
      </c>
      <c r="C16" s="9" t="s">
        <v>445</v>
      </c>
      <c r="D16" s="9" t="s">
        <v>445</v>
      </c>
      <c r="E16" s="171" t="s">
        <v>233</v>
      </c>
      <c r="F16" s="254" t="s">
        <v>233</v>
      </c>
      <c r="G16" s="255" t="s">
        <v>233</v>
      </c>
      <c r="H16" s="129"/>
      <c r="I16" s="10" t="s">
        <v>422</v>
      </c>
      <c r="J16" s="9" t="s">
        <v>445</v>
      </c>
      <c r="K16" s="9" t="s">
        <v>445</v>
      </c>
      <c r="L16" s="9" t="s">
        <v>445</v>
      </c>
      <c r="M16" s="171" t="s">
        <v>233</v>
      </c>
      <c r="N16" s="254" t="s">
        <v>233</v>
      </c>
      <c r="O16" s="255" t="s">
        <v>233</v>
      </c>
      <c r="P16" s="163"/>
    </row>
    <row r="17" spans="1:16" ht="12.75">
      <c r="A17" s="10" t="s">
        <v>401</v>
      </c>
      <c r="B17" s="9" t="s">
        <v>444</v>
      </c>
      <c r="C17" s="9" t="s">
        <v>444</v>
      </c>
      <c r="D17" s="9" t="s">
        <v>444</v>
      </c>
      <c r="E17" s="171" t="s">
        <v>233</v>
      </c>
      <c r="F17" s="254" t="s">
        <v>233</v>
      </c>
      <c r="G17" s="255" t="s">
        <v>233</v>
      </c>
      <c r="H17" s="129"/>
      <c r="I17" s="10" t="s">
        <v>423</v>
      </c>
      <c r="J17" s="9" t="s">
        <v>445</v>
      </c>
      <c r="K17" s="9" t="s">
        <v>445</v>
      </c>
      <c r="L17" s="9" t="s">
        <v>445</v>
      </c>
      <c r="M17" s="171" t="s">
        <v>233</v>
      </c>
      <c r="N17" s="254" t="s">
        <v>233</v>
      </c>
      <c r="O17" s="255" t="s">
        <v>233</v>
      </c>
      <c r="P17" s="163"/>
    </row>
    <row r="18" spans="1:16" ht="12.75">
      <c r="A18" s="10" t="s">
        <v>121</v>
      </c>
      <c r="B18" s="9">
        <v>2.3</v>
      </c>
      <c r="C18" s="9">
        <v>1.8</v>
      </c>
      <c r="D18" s="9">
        <v>3.7</v>
      </c>
      <c r="E18" s="98">
        <f t="shared" si="0"/>
        <v>2.6</v>
      </c>
      <c r="F18" s="81">
        <f t="shared" si="1"/>
        <v>0.9848857801796108</v>
      </c>
      <c r="G18" s="21">
        <f t="shared" si="2"/>
        <v>37.88022231460042</v>
      </c>
      <c r="H18" s="129"/>
      <c r="I18" s="10" t="s">
        <v>424</v>
      </c>
      <c r="J18" s="9" t="s">
        <v>445</v>
      </c>
      <c r="K18" s="9" t="s">
        <v>445</v>
      </c>
      <c r="L18" s="9" t="s">
        <v>445</v>
      </c>
      <c r="M18" s="171" t="s">
        <v>233</v>
      </c>
      <c r="N18" s="254" t="s">
        <v>233</v>
      </c>
      <c r="O18" s="255" t="s">
        <v>233</v>
      </c>
      <c r="P18" s="163"/>
    </row>
    <row r="19" spans="1:16" ht="12.75">
      <c r="A19" s="10" t="s">
        <v>120</v>
      </c>
      <c r="B19" s="9" t="s">
        <v>618</v>
      </c>
      <c r="C19" s="9">
        <v>58</v>
      </c>
      <c r="D19" s="9">
        <v>75</v>
      </c>
      <c r="E19" s="98">
        <f t="shared" si="0"/>
        <v>66.5</v>
      </c>
      <c r="F19" s="81">
        <f t="shared" si="1"/>
        <v>12.020815280171307</v>
      </c>
      <c r="G19" s="21">
        <f t="shared" si="2"/>
        <v>18.076413955144822</v>
      </c>
      <c r="H19" s="129"/>
      <c r="I19" s="10" t="s">
        <v>425</v>
      </c>
      <c r="J19" s="9" t="s">
        <v>445</v>
      </c>
      <c r="K19" s="9" t="s">
        <v>445</v>
      </c>
      <c r="L19" s="9" t="s">
        <v>445</v>
      </c>
      <c r="M19" s="171" t="s">
        <v>233</v>
      </c>
      <c r="N19" s="254" t="s">
        <v>233</v>
      </c>
      <c r="O19" s="255" t="s">
        <v>233</v>
      </c>
      <c r="P19" s="163"/>
    </row>
    <row r="20" spans="1:16" ht="12.75">
      <c r="A20" s="10" t="s">
        <v>402</v>
      </c>
      <c r="B20" s="9" t="s">
        <v>445</v>
      </c>
      <c r="C20" s="9" t="s">
        <v>445</v>
      </c>
      <c r="D20" s="9" t="s">
        <v>445</v>
      </c>
      <c r="E20" s="171" t="s">
        <v>233</v>
      </c>
      <c r="F20" s="254" t="s">
        <v>233</v>
      </c>
      <c r="G20" s="255" t="s">
        <v>233</v>
      </c>
      <c r="H20" s="129"/>
      <c r="I20" s="10" t="s">
        <v>426</v>
      </c>
      <c r="J20" s="9" t="s">
        <v>445</v>
      </c>
      <c r="K20" s="9" t="s">
        <v>445</v>
      </c>
      <c r="L20" s="9" t="s">
        <v>445</v>
      </c>
      <c r="M20" s="171" t="s">
        <v>233</v>
      </c>
      <c r="N20" s="254" t="s">
        <v>233</v>
      </c>
      <c r="O20" s="255" t="s">
        <v>233</v>
      </c>
      <c r="P20" s="163"/>
    </row>
    <row r="21" spans="1:16" ht="12.75">
      <c r="A21" s="10" t="s">
        <v>290</v>
      </c>
      <c r="B21" s="9" t="s">
        <v>444</v>
      </c>
      <c r="C21" s="9" t="s">
        <v>444</v>
      </c>
      <c r="D21" s="9" t="s">
        <v>444</v>
      </c>
      <c r="E21" s="171" t="s">
        <v>233</v>
      </c>
      <c r="F21" s="254" t="s">
        <v>233</v>
      </c>
      <c r="G21" s="255" t="s">
        <v>233</v>
      </c>
      <c r="H21" s="129"/>
      <c r="I21" s="10" t="s">
        <v>427</v>
      </c>
      <c r="J21" s="9" t="s">
        <v>445</v>
      </c>
      <c r="K21" s="9" t="s">
        <v>445</v>
      </c>
      <c r="L21" s="9" t="s">
        <v>445</v>
      </c>
      <c r="M21" s="171" t="s">
        <v>233</v>
      </c>
      <c r="N21" s="254" t="s">
        <v>233</v>
      </c>
      <c r="O21" s="255" t="s">
        <v>233</v>
      </c>
      <c r="P21" s="163"/>
    </row>
    <row r="22" spans="1:16" ht="12.75">
      <c r="A22" s="10" t="s">
        <v>122</v>
      </c>
      <c r="B22" s="9">
        <v>1.9</v>
      </c>
      <c r="C22" s="9">
        <v>1.8</v>
      </c>
      <c r="D22" s="9">
        <v>3</v>
      </c>
      <c r="E22" s="98">
        <f t="shared" si="0"/>
        <v>2.2333333333333334</v>
      </c>
      <c r="F22" s="81">
        <f t="shared" si="1"/>
        <v>0.6658328118479393</v>
      </c>
      <c r="G22" s="21">
        <f t="shared" si="2"/>
        <v>29.813409485728627</v>
      </c>
      <c r="H22" s="10"/>
      <c r="I22" s="10" t="s">
        <v>428</v>
      </c>
      <c r="J22" s="9" t="s">
        <v>445</v>
      </c>
      <c r="K22" s="9" t="s">
        <v>445</v>
      </c>
      <c r="L22" s="9" t="s">
        <v>445</v>
      </c>
      <c r="M22" s="171" t="s">
        <v>233</v>
      </c>
      <c r="N22" s="254" t="s">
        <v>233</v>
      </c>
      <c r="O22" s="255" t="s">
        <v>233</v>
      </c>
      <c r="P22" s="163"/>
    </row>
    <row r="23" spans="1:31" ht="12.75">
      <c r="A23" s="10" t="s">
        <v>123</v>
      </c>
      <c r="B23" s="9">
        <v>34</v>
      </c>
      <c r="C23" s="9">
        <v>30</v>
      </c>
      <c r="D23" s="9">
        <v>47</v>
      </c>
      <c r="E23" s="98">
        <f t="shared" si="0"/>
        <v>37</v>
      </c>
      <c r="F23" s="81">
        <f t="shared" si="1"/>
        <v>8.888194417315589</v>
      </c>
      <c r="G23" s="21">
        <f t="shared" si="2"/>
        <v>24.022147073825913</v>
      </c>
      <c r="H23" s="129"/>
      <c r="I23" s="10" t="s">
        <v>429</v>
      </c>
      <c r="J23" s="9" t="s">
        <v>445</v>
      </c>
      <c r="K23" s="9" t="s">
        <v>445</v>
      </c>
      <c r="L23" s="9" t="s">
        <v>445</v>
      </c>
      <c r="M23" s="171" t="s">
        <v>233</v>
      </c>
      <c r="N23" s="254" t="s">
        <v>233</v>
      </c>
      <c r="O23" s="255" t="s">
        <v>233</v>
      </c>
      <c r="P23" s="164"/>
      <c r="W23" s="165"/>
      <c r="X23" s="165"/>
      <c r="Y23" s="165"/>
      <c r="Z23" s="165"/>
      <c r="AA23" s="165"/>
      <c r="AB23" s="165"/>
      <c r="AC23" s="165"/>
      <c r="AD23" s="165"/>
      <c r="AE23" s="165"/>
    </row>
    <row r="24" spans="1:16" ht="12.75">
      <c r="A24" s="10" t="s">
        <v>403</v>
      </c>
      <c r="B24" s="9">
        <v>0.12</v>
      </c>
      <c r="C24" s="9" t="s">
        <v>445</v>
      </c>
      <c r="D24" s="9">
        <v>0.12</v>
      </c>
      <c r="E24" s="102">
        <f t="shared" si="0"/>
        <v>0.12</v>
      </c>
      <c r="F24" s="81">
        <f t="shared" si="1"/>
        <v>0</v>
      </c>
      <c r="G24" s="21">
        <f t="shared" si="2"/>
        <v>0</v>
      </c>
      <c r="H24" s="129"/>
      <c r="I24" s="10" t="s">
        <v>430</v>
      </c>
      <c r="J24" s="9" t="s">
        <v>445</v>
      </c>
      <c r="K24" s="9" t="s">
        <v>445</v>
      </c>
      <c r="L24" s="9" t="s">
        <v>445</v>
      </c>
      <c r="M24" s="171" t="s">
        <v>233</v>
      </c>
      <c r="N24" s="254" t="s">
        <v>233</v>
      </c>
      <c r="O24" s="255" t="s">
        <v>233</v>
      </c>
      <c r="P24" s="163"/>
    </row>
    <row r="25" spans="1:16" ht="12.75">
      <c r="A25" s="10" t="s">
        <v>124</v>
      </c>
      <c r="B25" s="9" t="s">
        <v>445</v>
      </c>
      <c r="C25" s="9" t="s">
        <v>445</v>
      </c>
      <c r="D25" s="9" t="s">
        <v>445</v>
      </c>
      <c r="E25" s="171" t="s">
        <v>233</v>
      </c>
      <c r="F25" s="254" t="s">
        <v>233</v>
      </c>
      <c r="G25" s="255" t="s">
        <v>233</v>
      </c>
      <c r="H25" s="129"/>
      <c r="I25" s="10" t="s">
        <v>431</v>
      </c>
      <c r="J25" s="9" t="s">
        <v>445</v>
      </c>
      <c r="K25" s="9" t="s">
        <v>445</v>
      </c>
      <c r="L25" s="9" t="s">
        <v>445</v>
      </c>
      <c r="M25" s="171" t="s">
        <v>233</v>
      </c>
      <c r="N25" s="254" t="s">
        <v>233</v>
      </c>
      <c r="O25" s="255" t="s">
        <v>233</v>
      </c>
      <c r="P25" s="163"/>
    </row>
    <row r="26" spans="1:16" ht="12.75">
      <c r="A26" s="10" t="s">
        <v>125</v>
      </c>
      <c r="B26" s="9" t="s">
        <v>445</v>
      </c>
      <c r="C26" s="9">
        <v>0.14</v>
      </c>
      <c r="D26" s="9">
        <v>0.49</v>
      </c>
      <c r="E26" s="102">
        <f t="shared" si="0"/>
        <v>0.315</v>
      </c>
      <c r="F26" s="81">
        <f t="shared" si="1"/>
        <v>0.24748737341529156</v>
      </c>
      <c r="G26" s="21">
        <f t="shared" si="2"/>
        <v>78.56742013183859</v>
      </c>
      <c r="H26" s="129"/>
      <c r="I26" s="10" t="s">
        <v>432</v>
      </c>
      <c r="J26" s="9" t="s">
        <v>445</v>
      </c>
      <c r="K26" s="9" t="s">
        <v>445</v>
      </c>
      <c r="L26" s="9" t="s">
        <v>445</v>
      </c>
      <c r="M26" s="171" t="s">
        <v>233</v>
      </c>
      <c r="N26" s="254" t="s">
        <v>233</v>
      </c>
      <c r="O26" s="255" t="s">
        <v>233</v>
      </c>
      <c r="P26" s="163"/>
    </row>
    <row r="27" spans="1:16" ht="12.75">
      <c r="A27" s="10" t="s">
        <v>404</v>
      </c>
      <c r="B27" s="9">
        <v>18</v>
      </c>
      <c r="C27" s="9">
        <v>19</v>
      </c>
      <c r="D27" s="9">
        <v>18</v>
      </c>
      <c r="E27" s="102">
        <f t="shared" si="0"/>
        <v>18.333333333333332</v>
      </c>
      <c r="F27" s="81">
        <f t="shared" si="1"/>
        <v>0.5773502691896093</v>
      </c>
      <c r="G27" s="21">
        <f t="shared" si="2"/>
        <v>3.1491832864887783</v>
      </c>
      <c r="H27" s="129"/>
      <c r="I27" s="10" t="s">
        <v>433</v>
      </c>
      <c r="J27" s="9" t="s">
        <v>445</v>
      </c>
      <c r="K27" s="9" t="s">
        <v>445</v>
      </c>
      <c r="L27" s="9" t="s">
        <v>445</v>
      </c>
      <c r="M27" s="171" t="s">
        <v>233</v>
      </c>
      <c r="N27" s="254" t="s">
        <v>233</v>
      </c>
      <c r="O27" s="255" t="s">
        <v>233</v>
      </c>
      <c r="P27" s="163"/>
    </row>
    <row r="28" spans="1:16" ht="12.75">
      <c r="A28" s="10" t="s">
        <v>405</v>
      </c>
      <c r="B28" s="9">
        <v>31</v>
      </c>
      <c r="C28" s="9">
        <v>22</v>
      </c>
      <c r="D28" s="9">
        <v>50</v>
      </c>
      <c r="E28" s="102">
        <f t="shared" si="0"/>
        <v>34.333333333333336</v>
      </c>
      <c r="F28" s="81">
        <f t="shared" si="1"/>
        <v>14.294521094927708</v>
      </c>
      <c r="G28" s="21">
        <f t="shared" si="2"/>
        <v>41.63452746095449</v>
      </c>
      <c r="H28" s="129"/>
      <c r="I28" s="10" t="s">
        <v>434</v>
      </c>
      <c r="J28" s="9" t="s">
        <v>445</v>
      </c>
      <c r="K28" s="9" t="s">
        <v>445</v>
      </c>
      <c r="L28" s="9" t="s">
        <v>445</v>
      </c>
      <c r="M28" s="171" t="s">
        <v>233</v>
      </c>
      <c r="N28" s="254" t="s">
        <v>233</v>
      </c>
      <c r="O28" s="255" t="s">
        <v>233</v>
      </c>
      <c r="P28" s="163"/>
    </row>
    <row r="29" spans="1:16" ht="12.75">
      <c r="A29" s="10" t="s">
        <v>406</v>
      </c>
      <c r="B29" s="9" t="s">
        <v>444</v>
      </c>
      <c r="C29" s="9" t="s">
        <v>444</v>
      </c>
      <c r="D29" s="9" t="s">
        <v>444</v>
      </c>
      <c r="E29" s="171" t="s">
        <v>233</v>
      </c>
      <c r="F29" s="254" t="s">
        <v>233</v>
      </c>
      <c r="G29" s="255" t="s">
        <v>233</v>
      </c>
      <c r="H29" s="129"/>
      <c r="I29" s="10" t="s">
        <v>435</v>
      </c>
      <c r="J29" s="9" t="s">
        <v>445</v>
      </c>
      <c r="K29" s="9" t="s">
        <v>445</v>
      </c>
      <c r="L29" s="9" t="s">
        <v>445</v>
      </c>
      <c r="M29" s="171" t="s">
        <v>233</v>
      </c>
      <c r="N29" s="254" t="s">
        <v>233</v>
      </c>
      <c r="O29" s="255" t="s">
        <v>233</v>
      </c>
      <c r="P29" s="163"/>
    </row>
    <row r="30" spans="1:16" ht="12.75">
      <c r="A30" s="10" t="s">
        <v>407</v>
      </c>
      <c r="B30" s="9" t="s">
        <v>444</v>
      </c>
      <c r="C30" s="9" t="s">
        <v>444</v>
      </c>
      <c r="D30" s="9" t="s">
        <v>444</v>
      </c>
      <c r="E30" s="171" t="s">
        <v>233</v>
      </c>
      <c r="F30" s="254" t="s">
        <v>233</v>
      </c>
      <c r="G30" s="255" t="s">
        <v>233</v>
      </c>
      <c r="H30" s="129"/>
      <c r="I30" s="10" t="s">
        <v>436</v>
      </c>
      <c r="J30" s="9" t="s">
        <v>445</v>
      </c>
      <c r="K30" s="9" t="s">
        <v>445</v>
      </c>
      <c r="L30" s="9" t="s">
        <v>445</v>
      </c>
      <c r="M30" s="171" t="s">
        <v>233</v>
      </c>
      <c r="N30" s="254" t="s">
        <v>233</v>
      </c>
      <c r="O30" s="255" t="s">
        <v>233</v>
      </c>
      <c r="P30" s="163"/>
    </row>
    <row r="31" spans="1:16" ht="12.75">
      <c r="A31" s="10" t="s">
        <v>408</v>
      </c>
      <c r="B31" s="9" t="s">
        <v>444</v>
      </c>
      <c r="C31" s="9" t="s">
        <v>444</v>
      </c>
      <c r="D31" s="9" t="s">
        <v>444</v>
      </c>
      <c r="E31" s="171" t="s">
        <v>233</v>
      </c>
      <c r="F31" s="254" t="s">
        <v>233</v>
      </c>
      <c r="G31" s="255" t="s">
        <v>233</v>
      </c>
      <c r="H31" s="129"/>
      <c r="I31" s="10" t="s">
        <v>437</v>
      </c>
      <c r="J31" s="9" t="s">
        <v>445</v>
      </c>
      <c r="K31" s="9" t="s">
        <v>445</v>
      </c>
      <c r="L31" s="9" t="s">
        <v>445</v>
      </c>
      <c r="M31" s="171" t="s">
        <v>233</v>
      </c>
      <c r="N31" s="254" t="s">
        <v>233</v>
      </c>
      <c r="O31" s="255" t="s">
        <v>233</v>
      </c>
      <c r="P31" s="163"/>
    </row>
    <row r="32" spans="1:16" ht="12.75">
      <c r="A32" s="10" t="s">
        <v>409</v>
      </c>
      <c r="B32" s="9" t="s">
        <v>445</v>
      </c>
      <c r="C32" s="9" t="s">
        <v>445</v>
      </c>
      <c r="D32" s="9" t="s">
        <v>445</v>
      </c>
      <c r="E32" s="171" t="s">
        <v>233</v>
      </c>
      <c r="F32" s="254" t="s">
        <v>233</v>
      </c>
      <c r="G32" s="255" t="s">
        <v>233</v>
      </c>
      <c r="H32" s="129"/>
      <c r="I32" s="10" t="s">
        <v>438</v>
      </c>
      <c r="J32" s="9" t="s">
        <v>445</v>
      </c>
      <c r="K32" s="9" t="s">
        <v>445</v>
      </c>
      <c r="L32" s="9" t="s">
        <v>445</v>
      </c>
      <c r="M32" s="171" t="s">
        <v>233</v>
      </c>
      <c r="N32" s="254" t="s">
        <v>233</v>
      </c>
      <c r="O32" s="255" t="s">
        <v>233</v>
      </c>
      <c r="P32" s="163"/>
    </row>
    <row r="33" spans="1:16" ht="12.75">
      <c r="A33" s="10" t="s">
        <v>410</v>
      </c>
      <c r="B33" s="9" t="s">
        <v>444</v>
      </c>
      <c r="C33" s="9" t="s">
        <v>444</v>
      </c>
      <c r="D33" s="9" t="s">
        <v>444</v>
      </c>
      <c r="E33" s="171" t="s">
        <v>233</v>
      </c>
      <c r="F33" s="254" t="s">
        <v>233</v>
      </c>
      <c r="G33" s="255" t="s">
        <v>233</v>
      </c>
      <c r="H33" s="129"/>
      <c r="I33" s="10" t="s">
        <v>439</v>
      </c>
      <c r="J33" s="9" t="s">
        <v>445</v>
      </c>
      <c r="K33" s="9" t="s">
        <v>445</v>
      </c>
      <c r="L33" s="9" t="s">
        <v>445</v>
      </c>
      <c r="M33" s="171" t="s">
        <v>233</v>
      </c>
      <c r="N33" s="254" t="s">
        <v>233</v>
      </c>
      <c r="O33" s="255" t="s">
        <v>233</v>
      </c>
      <c r="P33" s="163"/>
    </row>
    <row r="34" spans="1:16" ht="12.75">
      <c r="A34" s="10" t="s">
        <v>411</v>
      </c>
      <c r="B34" s="9" t="s">
        <v>445</v>
      </c>
      <c r="C34" s="9" t="s">
        <v>445</v>
      </c>
      <c r="D34" s="9" t="s">
        <v>445</v>
      </c>
      <c r="E34" s="171" t="s">
        <v>233</v>
      </c>
      <c r="F34" s="254" t="s">
        <v>233</v>
      </c>
      <c r="G34" s="255" t="s">
        <v>233</v>
      </c>
      <c r="H34" s="129"/>
      <c r="I34" s="10" t="s">
        <v>440</v>
      </c>
      <c r="J34" s="9" t="s">
        <v>445</v>
      </c>
      <c r="K34" s="9" t="s">
        <v>445</v>
      </c>
      <c r="L34" s="9" t="s">
        <v>445</v>
      </c>
      <c r="M34" s="171" t="s">
        <v>233</v>
      </c>
      <c r="N34" s="254" t="s">
        <v>233</v>
      </c>
      <c r="O34" s="255" t="s">
        <v>233</v>
      </c>
      <c r="P34" s="163"/>
    </row>
    <row r="35" spans="1:16" ht="12.75">
      <c r="A35" s="10" t="s">
        <v>412</v>
      </c>
      <c r="B35" s="9" t="s">
        <v>445</v>
      </c>
      <c r="C35" s="9" t="s">
        <v>445</v>
      </c>
      <c r="D35" s="9" t="s">
        <v>445</v>
      </c>
      <c r="E35" s="171" t="s">
        <v>233</v>
      </c>
      <c r="F35" s="254" t="s">
        <v>233</v>
      </c>
      <c r="G35" s="255" t="s">
        <v>233</v>
      </c>
      <c r="H35" s="129"/>
      <c r="I35" s="10" t="s">
        <v>441</v>
      </c>
      <c r="J35" s="9" t="s">
        <v>445</v>
      </c>
      <c r="K35" s="9" t="s">
        <v>445</v>
      </c>
      <c r="L35" s="9" t="s">
        <v>445</v>
      </c>
      <c r="M35" s="171" t="s">
        <v>233</v>
      </c>
      <c r="N35" s="254" t="s">
        <v>233</v>
      </c>
      <c r="O35" s="255" t="s">
        <v>233</v>
      </c>
      <c r="P35" s="163"/>
    </row>
    <row r="36" spans="1:16" ht="12.75">
      <c r="A36" s="10" t="s">
        <v>291</v>
      </c>
      <c r="B36" s="9" t="s">
        <v>445</v>
      </c>
      <c r="C36" s="9" t="s">
        <v>445</v>
      </c>
      <c r="D36" s="9" t="s">
        <v>445</v>
      </c>
      <c r="E36" s="171" t="s">
        <v>233</v>
      </c>
      <c r="F36" s="254" t="s">
        <v>233</v>
      </c>
      <c r="G36" s="255" t="s">
        <v>233</v>
      </c>
      <c r="H36" s="129"/>
      <c r="I36" s="10" t="s">
        <v>292</v>
      </c>
      <c r="J36" s="9" t="s">
        <v>444</v>
      </c>
      <c r="K36" s="9" t="s">
        <v>444</v>
      </c>
      <c r="L36" s="9" t="s">
        <v>444</v>
      </c>
      <c r="M36" s="171" t="s">
        <v>233</v>
      </c>
      <c r="N36" s="254" t="s">
        <v>233</v>
      </c>
      <c r="O36" s="255" t="s">
        <v>233</v>
      </c>
      <c r="P36" s="163"/>
    </row>
    <row r="37" spans="1:16" ht="12.75">
      <c r="A37" s="10" t="s">
        <v>413</v>
      </c>
      <c r="B37" s="9" t="s">
        <v>444</v>
      </c>
      <c r="C37" s="9" t="s">
        <v>444</v>
      </c>
      <c r="D37" s="9" t="s">
        <v>444</v>
      </c>
      <c r="E37" s="171" t="s">
        <v>233</v>
      </c>
      <c r="F37" s="254" t="s">
        <v>233</v>
      </c>
      <c r="G37" s="255" t="s">
        <v>233</v>
      </c>
      <c r="H37" s="127"/>
      <c r="I37" s="10" t="s">
        <v>442</v>
      </c>
      <c r="J37" s="9" t="s">
        <v>444</v>
      </c>
      <c r="K37" s="9" t="s">
        <v>444</v>
      </c>
      <c r="L37" s="9" t="s">
        <v>444</v>
      </c>
      <c r="M37" s="171" t="s">
        <v>233</v>
      </c>
      <c r="N37" s="254" t="s">
        <v>233</v>
      </c>
      <c r="O37" s="255" t="s">
        <v>233</v>
      </c>
      <c r="P37" s="163"/>
    </row>
    <row r="38" spans="1:16" ht="12.75">
      <c r="A38" s="10" t="s">
        <v>414</v>
      </c>
      <c r="B38" s="71" t="s">
        <v>445</v>
      </c>
      <c r="C38" s="71" t="s">
        <v>445</v>
      </c>
      <c r="D38" s="71" t="s">
        <v>445</v>
      </c>
      <c r="E38" s="171" t="s">
        <v>233</v>
      </c>
      <c r="F38" s="254" t="s">
        <v>233</v>
      </c>
      <c r="G38" s="255" t="s">
        <v>233</v>
      </c>
      <c r="H38" s="129"/>
      <c r="I38" s="3" t="s">
        <v>443</v>
      </c>
      <c r="J38" s="9" t="s">
        <v>444</v>
      </c>
      <c r="K38" s="9" t="s">
        <v>444</v>
      </c>
      <c r="L38" s="9" t="s">
        <v>444</v>
      </c>
      <c r="M38" s="171" t="s">
        <v>233</v>
      </c>
      <c r="N38" s="254" t="s">
        <v>233</v>
      </c>
      <c r="O38" s="255" t="s">
        <v>233</v>
      </c>
      <c r="P38" s="163"/>
    </row>
    <row r="39" spans="1:16" ht="12.75">
      <c r="A39" s="5"/>
      <c r="B39" s="5"/>
      <c r="C39" s="5"/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  <c r="P39" s="163"/>
    </row>
    <row r="40" spans="1:16" ht="14.25">
      <c r="A40" s="16" t="s">
        <v>15</v>
      </c>
      <c r="P40" s="163"/>
    </row>
    <row r="41" ht="12.75">
      <c r="P41" s="163"/>
    </row>
    <row r="42" ht="12.75">
      <c r="P42" s="163"/>
    </row>
    <row r="43" ht="12.75">
      <c r="P43" s="163"/>
    </row>
    <row r="44" ht="12.75">
      <c r="P44" s="163"/>
    </row>
    <row r="45" ht="12.75">
      <c r="P45" s="163"/>
    </row>
    <row r="46" ht="12.75">
      <c r="P46" s="163"/>
    </row>
    <row r="47" ht="12.75">
      <c r="P47" s="163"/>
    </row>
    <row r="48" ht="12.75">
      <c r="P48" s="163"/>
    </row>
    <row r="49" ht="12.75">
      <c r="P49" s="163"/>
    </row>
    <row r="50" ht="12.75">
      <c r="P50" s="163"/>
    </row>
    <row r="51" ht="12.75">
      <c r="P51" s="163"/>
    </row>
    <row r="52" ht="12.75">
      <c r="P52" s="163"/>
    </row>
    <row r="53" ht="12.75">
      <c r="P53" s="163"/>
    </row>
    <row r="54" ht="12.75">
      <c r="P54" s="163"/>
    </row>
    <row r="55" ht="12.75">
      <c r="P55" s="163"/>
    </row>
    <row r="57" ht="12.75">
      <c r="P57" s="163"/>
    </row>
    <row r="58" ht="12.75">
      <c r="P58" s="163"/>
    </row>
    <row r="59" ht="12.75">
      <c r="P59" s="163"/>
    </row>
    <row r="60" ht="12.75">
      <c r="P60" s="163"/>
    </row>
    <row r="61" ht="12.75">
      <c r="P61" s="163"/>
    </row>
    <row r="62" ht="12.75">
      <c r="P62" s="163"/>
    </row>
    <row r="63" ht="12.75">
      <c r="P63" s="163"/>
    </row>
    <row r="64" ht="12.75">
      <c r="P64" s="163"/>
    </row>
    <row r="65" ht="12.75">
      <c r="P65" s="163"/>
    </row>
    <row r="66" ht="12.75">
      <c r="P66" s="163"/>
    </row>
    <row r="67" ht="12.75">
      <c r="P67" s="163"/>
    </row>
    <row r="68" ht="12.75">
      <c r="P68" s="163"/>
    </row>
    <row r="69" ht="12.75">
      <c r="P69" s="163"/>
    </row>
    <row r="70" ht="12.75">
      <c r="P70" s="163"/>
    </row>
    <row r="72" ht="12.75">
      <c r="P72" s="163"/>
    </row>
  </sheetData>
  <printOptions/>
  <pageMargins left="0.7" right="0.25" top="0.84" bottom="0.18" header="0.85" footer="0.16"/>
  <pageSetup firstPageNumber="54" useFirstPageNumber="1" horizontalDpi="600" verticalDpi="60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9.57421875" style="0" customWidth="1"/>
    <col min="4" max="4" width="10.28125" style="0" customWidth="1"/>
    <col min="5" max="6" width="9.7109375" style="0" customWidth="1"/>
    <col min="7" max="7" width="7.00390625" style="0" customWidth="1"/>
    <col min="8" max="8" width="5.28125" style="0" customWidth="1"/>
    <col min="9" max="9" width="5.57421875" style="0" customWidth="1"/>
    <col min="10" max="10" width="9.00390625" style="0" customWidth="1"/>
    <col min="11" max="11" width="9.7109375" style="0" customWidth="1"/>
    <col min="12" max="14" width="9.8515625" style="0" customWidth="1"/>
    <col min="15" max="15" width="7.00390625" style="0" customWidth="1"/>
    <col min="17" max="17" width="17.140625" style="0" customWidth="1"/>
    <col min="18" max="18" width="24.00390625" style="0" customWidth="1"/>
    <col min="19" max="19" width="34.00390625" style="0" customWidth="1"/>
  </cols>
  <sheetData>
    <row r="1" ht="15.75">
      <c r="A1" s="7" t="s">
        <v>663</v>
      </c>
    </row>
    <row r="2" spans="1:2" ht="15.75">
      <c r="A2" s="7"/>
      <c r="B2" s="7" t="s">
        <v>704</v>
      </c>
    </row>
    <row r="3" spans="1:2" ht="15.75">
      <c r="A3" s="7"/>
      <c r="B3" s="7"/>
    </row>
    <row r="4" spans="2:12" ht="12.75">
      <c r="B4" s="9" t="s">
        <v>148</v>
      </c>
      <c r="C4" s="9" t="s">
        <v>148</v>
      </c>
      <c r="D4" s="9" t="s">
        <v>148</v>
      </c>
      <c r="J4" s="9" t="s">
        <v>148</v>
      </c>
      <c r="K4" s="9" t="s">
        <v>148</v>
      </c>
      <c r="L4" s="9" t="s">
        <v>148</v>
      </c>
    </row>
    <row r="5" spans="2:15" ht="12.75">
      <c r="B5" s="9">
        <v>22040</v>
      </c>
      <c r="C5" s="9">
        <v>22040</v>
      </c>
      <c r="D5" s="9">
        <v>22040</v>
      </c>
      <c r="G5" s="10" t="s">
        <v>460</v>
      </c>
      <c r="J5" s="9">
        <v>22040</v>
      </c>
      <c r="K5" s="9">
        <v>22040</v>
      </c>
      <c r="L5" s="9">
        <v>22040</v>
      </c>
      <c r="O5" s="10" t="s">
        <v>460</v>
      </c>
    </row>
    <row r="6" spans="1:15" ht="12.75">
      <c r="A6" s="4" t="s">
        <v>461</v>
      </c>
      <c r="B6" s="28" t="s">
        <v>172</v>
      </c>
      <c r="C6" s="28" t="s">
        <v>173</v>
      </c>
      <c r="D6" s="28" t="s">
        <v>174</v>
      </c>
      <c r="E6" s="4" t="s">
        <v>27</v>
      </c>
      <c r="F6" s="4" t="s">
        <v>286</v>
      </c>
      <c r="G6" s="4" t="s">
        <v>462</v>
      </c>
      <c r="I6" s="4" t="s">
        <v>461</v>
      </c>
      <c r="J6" s="28" t="s">
        <v>172</v>
      </c>
      <c r="K6" s="28" t="s">
        <v>173</v>
      </c>
      <c r="L6" s="28" t="s">
        <v>174</v>
      </c>
      <c r="M6" s="4" t="s">
        <v>27</v>
      </c>
      <c r="N6" s="4" t="s">
        <v>286</v>
      </c>
      <c r="O6" s="4" t="s">
        <v>462</v>
      </c>
    </row>
    <row r="7" spans="1:9" ht="12.75">
      <c r="A7" s="10"/>
      <c r="I7" s="10"/>
    </row>
    <row r="8" spans="1:15" ht="12.75">
      <c r="A8" s="10" t="s">
        <v>392</v>
      </c>
      <c r="B8" s="9" t="s">
        <v>444</v>
      </c>
      <c r="C8" s="9" t="s">
        <v>444</v>
      </c>
      <c r="D8" s="9" t="s">
        <v>444</v>
      </c>
      <c r="E8" s="171" t="s">
        <v>233</v>
      </c>
      <c r="F8" s="254" t="s">
        <v>233</v>
      </c>
      <c r="G8" s="255" t="s">
        <v>233</v>
      </c>
      <c r="H8" s="129"/>
      <c r="I8" s="10" t="s">
        <v>415</v>
      </c>
      <c r="J8" s="9" t="s">
        <v>445</v>
      </c>
      <c r="K8" s="9" t="s">
        <v>445</v>
      </c>
      <c r="L8" s="9" t="s">
        <v>445</v>
      </c>
      <c r="M8" s="171" t="s">
        <v>233</v>
      </c>
      <c r="N8" s="254" t="s">
        <v>233</v>
      </c>
      <c r="O8" s="255" t="s">
        <v>233</v>
      </c>
    </row>
    <row r="9" spans="1:15" ht="12.75">
      <c r="A9" s="10" t="s">
        <v>393</v>
      </c>
      <c r="B9" s="9" t="s">
        <v>444</v>
      </c>
      <c r="C9" s="9" t="s">
        <v>444</v>
      </c>
      <c r="D9" s="9" t="s">
        <v>444</v>
      </c>
      <c r="E9" s="171" t="s">
        <v>233</v>
      </c>
      <c r="F9" s="254" t="s">
        <v>233</v>
      </c>
      <c r="G9" s="255" t="s">
        <v>233</v>
      </c>
      <c r="H9" s="129"/>
      <c r="I9" s="10" t="s">
        <v>416</v>
      </c>
      <c r="J9" s="9" t="s">
        <v>445</v>
      </c>
      <c r="K9" s="9" t="s">
        <v>445</v>
      </c>
      <c r="L9" s="9" t="s">
        <v>445</v>
      </c>
      <c r="M9" s="171" t="s">
        <v>233</v>
      </c>
      <c r="N9" s="254" t="s">
        <v>233</v>
      </c>
      <c r="O9" s="255" t="s">
        <v>233</v>
      </c>
    </row>
    <row r="10" spans="1:15" ht="12.75">
      <c r="A10" s="127" t="s">
        <v>394</v>
      </c>
      <c r="B10" s="9">
        <v>2300</v>
      </c>
      <c r="C10" s="9">
        <v>2100</v>
      </c>
      <c r="D10" s="9">
        <v>2200</v>
      </c>
      <c r="E10" s="98">
        <f aca="true" t="shared" si="0" ref="E10:E15">AVERAGE(B10:D10)</f>
        <v>2200</v>
      </c>
      <c r="F10" s="81">
        <f aca="true" t="shared" si="1" ref="F10:F15">STDEV(B10:D10)</f>
        <v>100</v>
      </c>
      <c r="G10" s="21">
        <f aca="true" t="shared" si="2" ref="G10:G15">(F10/E10)*100</f>
        <v>4.545454545454546</v>
      </c>
      <c r="H10" s="10"/>
      <c r="I10" s="10" t="s">
        <v>459</v>
      </c>
      <c r="J10" s="9" t="s">
        <v>444</v>
      </c>
      <c r="K10" s="9" t="s">
        <v>444</v>
      </c>
      <c r="L10" s="9" t="s">
        <v>444</v>
      </c>
      <c r="M10" s="171" t="s">
        <v>233</v>
      </c>
      <c r="N10" s="254" t="s">
        <v>233</v>
      </c>
      <c r="O10" s="255" t="s">
        <v>233</v>
      </c>
    </row>
    <row r="11" spans="1:15" ht="12.75">
      <c r="A11" s="127" t="s">
        <v>395</v>
      </c>
      <c r="B11" s="9">
        <v>1600</v>
      </c>
      <c r="C11" s="9">
        <v>1600</v>
      </c>
      <c r="D11" s="9">
        <v>1600</v>
      </c>
      <c r="E11" s="98">
        <f t="shared" si="0"/>
        <v>1600</v>
      </c>
      <c r="F11" s="81">
        <f t="shared" si="1"/>
        <v>0</v>
      </c>
      <c r="G11" s="21">
        <f t="shared" si="2"/>
        <v>0</v>
      </c>
      <c r="H11" s="129"/>
      <c r="I11" s="10" t="s">
        <v>417</v>
      </c>
      <c r="J11" s="9" t="s">
        <v>444</v>
      </c>
      <c r="K11" s="9" t="s">
        <v>444</v>
      </c>
      <c r="L11" s="9" t="s">
        <v>444</v>
      </c>
      <c r="M11" s="171" t="s">
        <v>233</v>
      </c>
      <c r="N11" s="254" t="s">
        <v>233</v>
      </c>
      <c r="O11" s="255" t="s">
        <v>233</v>
      </c>
    </row>
    <row r="12" spans="1:15" ht="12.75">
      <c r="A12" s="10" t="s">
        <v>396</v>
      </c>
      <c r="B12" s="9">
        <v>1.2</v>
      </c>
      <c r="C12" s="9">
        <v>1.2</v>
      </c>
      <c r="D12" s="9">
        <v>1.5</v>
      </c>
      <c r="E12" s="98">
        <f t="shared" si="0"/>
        <v>1.3</v>
      </c>
      <c r="F12" s="81">
        <f t="shared" si="1"/>
        <v>0.17320508075688845</v>
      </c>
      <c r="G12" s="21">
        <f t="shared" si="2"/>
        <v>13.323467750529879</v>
      </c>
      <c r="H12" s="129"/>
      <c r="I12" s="10" t="s">
        <v>418</v>
      </c>
      <c r="J12" s="9" t="s">
        <v>444</v>
      </c>
      <c r="K12" s="9" t="s">
        <v>444</v>
      </c>
      <c r="L12" s="9" t="s">
        <v>444</v>
      </c>
      <c r="M12" s="171" t="s">
        <v>233</v>
      </c>
      <c r="N12" s="254" t="s">
        <v>233</v>
      </c>
      <c r="O12" s="255" t="s">
        <v>233</v>
      </c>
    </row>
    <row r="13" spans="1:16" ht="12.75">
      <c r="A13" s="127" t="s">
        <v>397</v>
      </c>
      <c r="B13" s="9">
        <v>17000</v>
      </c>
      <c r="C13" s="9">
        <v>16000</v>
      </c>
      <c r="D13" s="9">
        <v>16000</v>
      </c>
      <c r="E13" s="98">
        <f t="shared" si="0"/>
        <v>16333.333333333334</v>
      </c>
      <c r="F13" s="81">
        <f t="shared" si="1"/>
        <v>577.3502691896085</v>
      </c>
      <c r="G13" s="21">
        <f t="shared" si="2"/>
        <v>3.534797566466991</v>
      </c>
      <c r="H13" s="129"/>
      <c r="I13" s="10" t="s">
        <v>419</v>
      </c>
      <c r="J13" s="9" t="s">
        <v>445</v>
      </c>
      <c r="K13" s="9" t="s">
        <v>445</v>
      </c>
      <c r="L13" s="9" t="s">
        <v>445</v>
      </c>
      <c r="M13" s="171" t="s">
        <v>233</v>
      </c>
      <c r="N13" s="254" t="s">
        <v>233</v>
      </c>
      <c r="O13" s="255" t="s">
        <v>233</v>
      </c>
      <c r="P13" s="163"/>
    </row>
    <row r="14" spans="1:15" ht="12.75">
      <c r="A14" s="127" t="s">
        <v>398</v>
      </c>
      <c r="B14" s="9">
        <v>2700</v>
      </c>
      <c r="C14" s="9">
        <v>2500</v>
      </c>
      <c r="D14" s="9">
        <v>5400</v>
      </c>
      <c r="E14" s="98">
        <f t="shared" si="0"/>
        <v>3533.3333333333335</v>
      </c>
      <c r="F14" s="23">
        <f t="shared" si="1"/>
        <v>1619.6707484341784</v>
      </c>
      <c r="G14" s="21">
        <f t="shared" si="2"/>
        <v>45.839738163231466</v>
      </c>
      <c r="H14" s="129"/>
      <c r="I14" s="10" t="s">
        <v>420</v>
      </c>
      <c r="J14" s="9" t="s">
        <v>445</v>
      </c>
      <c r="K14" s="9" t="s">
        <v>445</v>
      </c>
      <c r="L14" s="9" t="s">
        <v>445</v>
      </c>
      <c r="M14" s="171" t="s">
        <v>233</v>
      </c>
      <c r="N14" s="254" t="s">
        <v>233</v>
      </c>
      <c r="O14" s="255" t="s">
        <v>233</v>
      </c>
    </row>
    <row r="15" spans="1:16" ht="12.75">
      <c r="A15" s="10" t="s">
        <v>399</v>
      </c>
      <c r="B15" s="9">
        <v>3.4</v>
      </c>
      <c r="C15" s="9">
        <v>3.7</v>
      </c>
      <c r="D15" s="9">
        <v>3.6</v>
      </c>
      <c r="E15" s="98">
        <f t="shared" si="0"/>
        <v>3.5666666666666664</v>
      </c>
      <c r="F15" s="81">
        <f t="shared" si="1"/>
        <v>0.1527525231652066</v>
      </c>
      <c r="G15" s="21">
        <f t="shared" si="2"/>
        <v>4.28278102332355</v>
      </c>
      <c r="H15" s="129"/>
      <c r="I15" s="10" t="s">
        <v>421</v>
      </c>
      <c r="J15" s="9" t="s">
        <v>445</v>
      </c>
      <c r="K15" s="9" t="s">
        <v>445</v>
      </c>
      <c r="L15" s="9" t="s">
        <v>445</v>
      </c>
      <c r="M15" s="171" t="s">
        <v>233</v>
      </c>
      <c r="N15" s="254" t="s">
        <v>233</v>
      </c>
      <c r="O15" s="255" t="s">
        <v>233</v>
      </c>
      <c r="P15" s="163"/>
    </row>
    <row r="16" spans="1:16" ht="12.75">
      <c r="A16" s="10" t="s">
        <v>400</v>
      </c>
      <c r="B16" s="9" t="s">
        <v>445</v>
      </c>
      <c r="C16" s="9" t="s">
        <v>445</v>
      </c>
      <c r="D16" s="9" t="s">
        <v>445</v>
      </c>
      <c r="E16" s="171" t="s">
        <v>233</v>
      </c>
      <c r="F16" s="254" t="s">
        <v>233</v>
      </c>
      <c r="G16" s="255" t="s">
        <v>233</v>
      </c>
      <c r="H16" s="129"/>
      <c r="I16" s="10" t="s">
        <v>422</v>
      </c>
      <c r="J16" s="9" t="s">
        <v>445</v>
      </c>
      <c r="K16" s="9" t="s">
        <v>445</v>
      </c>
      <c r="L16" s="9" t="s">
        <v>445</v>
      </c>
      <c r="M16" s="171" t="s">
        <v>233</v>
      </c>
      <c r="N16" s="254" t="s">
        <v>233</v>
      </c>
      <c r="O16" s="255" t="s">
        <v>233</v>
      </c>
      <c r="P16" s="163"/>
    </row>
    <row r="17" spans="1:16" ht="12.75">
      <c r="A17" s="10" t="s">
        <v>401</v>
      </c>
      <c r="B17" s="9">
        <v>2.5</v>
      </c>
      <c r="C17" s="9" t="s">
        <v>444</v>
      </c>
      <c r="D17" s="9" t="s">
        <v>444</v>
      </c>
      <c r="E17" s="171" t="s">
        <v>233</v>
      </c>
      <c r="F17" s="254" t="s">
        <v>233</v>
      </c>
      <c r="G17" s="255" t="s">
        <v>233</v>
      </c>
      <c r="H17" s="129"/>
      <c r="I17" s="10" t="s">
        <v>423</v>
      </c>
      <c r="J17" s="9" t="s">
        <v>445</v>
      </c>
      <c r="K17" s="9" t="s">
        <v>445</v>
      </c>
      <c r="L17" s="9" t="s">
        <v>445</v>
      </c>
      <c r="M17" s="171" t="s">
        <v>233</v>
      </c>
      <c r="N17" s="254" t="s">
        <v>233</v>
      </c>
      <c r="O17" s="255" t="s">
        <v>233</v>
      </c>
      <c r="P17" s="163"/>
    </row>
    <row r="18" spans="1:16" ht="12.75">
      <c r="A18" s="10" t="s">
        <v>121</v>
      </c>
      <c r="B18" s="9">
        <v>0.54</v>
      </c>
      <c r="C18" s="9">
        <v>0.5</v>
      </c>
      <c r="D18" s="9">
        <v>0.4</v>
      </c>
      <c r="E18" s="98">
        <f>AVERAGE(B18:D18)</f>
        <v>0.48</v>
      </c>
      <c r="F18" s="81">
        <f>STDEV(B18:D18)</f>
        <v>0.07211102550928043</v>
      </c>
      <c r="G18" s="21">
        <f>(F18/E18)*100</f>
        <v>15.023130314433425</v>
      </c>
      <c r="H18" s="129"/>
      <c r="I18" s="10" t="s">
        <v>424</v>
      </c>
      <c r="J18" s="9" t="s">
        <v>445</v>
      </c>
      <c r="K18" s="9" t="s">
        <v>445</v>
      </c>
      <c r="L18" s="9" t="s">
        <v>445</v>
      </c>
      <c r="M18" s="171" t="s">
        <v>233</v>
      </c>
      <c r="N18" s="254" t="s">
        <v>233</v>
      </c>
      <c r="O18" s="255" t="s">
        <v>233</v>
      </c>
      <c r="P18" s="163"/>
    </row>
    <row r="19" spans="1:16" ht="12.75">
      <c r="A19" s="10" t="s">
        <v>120</v>
      </c>
      <c r="B19" s="9">
        <v>39</v>
      </c>
      <c r="C19" s="9">
        <v>34</v>
      </c>
      <c r="D19" s="9">
        <v>17</v>
      </c>
      <c r="E19" s="98">
        <f>AVERAGE(B19:D19)</f>
        <v>30</v>
      </c>
      <c r="F19" s="81">
        <f>STDEV(B19:D19)</f>
        <v>11.532562594670797</v>
      </c>
      <c r="G19" s="21">
        <f>(F19/E19)*100</f>
        <v>38.44187531556933</v>
      </c>
      <c r="H19" s="129"/>
      <c r="I19" s="10" t="s">
        <v>425</v>
      </c>
      <c r="J19" s="9" t="s">
        <v>445</v>
      </c>
      <c r="K19" s="9" t="s">
        <v>445</v>
      </c>
      <c r="L19" s="9" t="s">
        <v>445</v>
      </c>
      <c r="M19" s="171" t="s">
        <v>233</v>
      </c>
      <c r="N19" s="254" t="s">
        <v>233</v>
      </c>
      <c r="O19" s="255" t="s">
        <v>233</v>
      </c>
      <c r="P19" s="163"/>
    </row>
    <row r="20" spans="1:16" ht="12.75">
      <c r="A20" s="10" t="s">
        <v>402</v>
      </c>
      <c r="B20" s="9" t="s">
        <v>445</v>
      </c>
      <c r="C20" s="9" t="s">
        <v>445</v>
      </c>
      <c r="D20" s="9" t="s">
        <v>445</v>
      </c>
      <c r="E20" s="171" t="s">
        <v>233</v>
      </c>
      <c r="F20" s="254" t="s">
        <v>233</v>
      </c>
      <c r="G20" s="255" t="s">
        <v>233</v>
      </c>
      <c r="H20" s="129"/>
      <c r="I20" s="10" t="s">
        <v>426</v>
      </c>
      <c r="J20" s="9" t="s">
        <v>445</v>
      </c>
      <c r="K20" s="9" t="s">
        <v>445</v>
      </c>
      <c r="L20" s="9" t="s">
        <v>445</v>
      </c>
      <c r="M20" s="171" t="s">
        <v>233</v>
      </c>
      <c r="N20" s="254" t="s">
        <v>233</v>
      </c>
      <c r="O20" s="255" t="s">
        <v>233</v>
      </c>
      <c r="P20" s="163"/>
    </row>
    <row r="21" spans="1:16" ht="12.75">
      <c r="A21" s="10" t="s">
        <v>290</v>
      </c>
      <c r="B21" s="9" t="s">
        <v>444</v>
      </c>
      <c r="C21" s="9" t="s">
        <v>444</v>
      </c>
      <c r="D21" s="9" t="s">
        <v>444</v>
      </c>
      <c r="E21" s="171" t="s">
        <v>233</v>
      </c>
      <c r="F21" s="254" t="s">
        <v>233</v>
      </c>
      <c r="G21" s="255" t="s">
        <v>233</v>
      </c>
      <c r="H21" s="129"/>
      <c r="I21" s="10" t="s">
        <v>427</v>
      </c>
      <c r="J21" s="9" t="s">
        <v>445</v>
      </c>
      <c r="K21" s="9" t="s">
        <v>445</v>
      </c>
      <c r="L21" s="9" t="s">
        <v>445</v>
      </c>
      <c r="M21" s="171" t="s">
        <v>233</v>
      </c>
      <c r="N21" s="254" t="s">
        <v>233</v>
      </c>
      <c r="O21" s="255" t="s">
        <v>233</v>
      </c>
      <c r="P21" s="163"/>
    </row>
    <row r="22" spans="1:16" ht="12.75">
      <c r="A22" s="10" t="s">
        <v>122</v>
      </c>
      <c r="B22" s="9" t="s">
        <v>444</v>
      </c>
      <c r="C22" s="9" t="s">
        <v>444</v>
      </c>
      <c r="D22" s="9">
        <v>1</v>
      </c>
      <c r="E22" s="171" t="s">
        <v>233</v>
      </c>
      <c r="F22" s="254" t="s">
        <v>233</v>
      </c>
      <c r="G22" s="255" t="s">
        <v>233</v>
      </c>
      <c r="H22" s="10"/>
      <c r="I22" s="10" t="s">
        <v>428</v>
      </c>
      <c r="J22" s="9" t="s">
        <v>445</v>
      </c>
      <c r="K22" s="9" t="s">
        <v>445</v>
      </c>
      <c r="L22" s="9" t="s">
        <v>445</v>
      </c>
      <c r="M22" s="171" t="s">
        <v>233</v>
      </c>
      <c r="N22" s="254" t="s">
        <v>233</v>
      </c>
      <c r="O22" s="255" t="s">
        <v>233</v>
      </c>
      <c r="P22" s="163"/>
    </row>
    <row r="23" spans="1:31" ht="12.75">
      <c r="A23" s="10" t="s">
        <v>123</v>
      </c>
      <c r="B23" s="9">
        <v>20</v>
      </c>
      <c r="C23" s="9">
        <v>20</v>
      </c>
      <c r="D23" s="9">
        <v>21</v>
      </c>
      <c r="E23" s="98">
        <f>AVERAGE(B23:D23)</f>
        <v>20.333333333333332</v>
      </c>
      <c r="F23" s="81">
        <f>STDEV(B23:D23)</f>
        <v>0.5773502691896586</v>
      </c>
      <c r="G23" s="21">
        <f>(F23/E23)*100</f>
        <v>2.8394275533917637</v>
      </c>
      <c r="H23" s="129"/>
      <c r="I23" s="10" t="s">
        <v>429</v>
      </c>
      <c r="J23" s="9" t="s">
        <v>445</v>
      </c>
      <c r="K23" s="9" t="s">
        <v>445</v>
      </c>
      <c r="L23" s="9" t="s">
        <v>445</v>
      </c>
      <c r="M23" s="171" t="s">
        <v>233</v>
      </c>
      <c r="N23" s="254" t="s">
        <v>233</v>
      </c>
      <c r="O23" s="255" t="s">
        <v>233</v>
      </c>
      <c r="P23" s="164"/>
      <c r="W23" s="165"/>
      <c r="X23" s="165"/>
      <c r="Y23" s="165"/>
      <c r="Z23" s="165"/>
      <c r="AA23" s="165"/>
      <c r="AB23" s="165"/>
      <c r="AC23" s="165"/>
      <c r="AD23" s="165"/>
      <c r="AE23" s="165"/>
    </row>
    <row r="24" spans="1:16" ht="12.75">
      <c r="A24" s="10" t="s">
        <v>403</v>
      </c>
      <c r="B24" s="9" t="s">
        <v>445</v>
      </c>
      <c r="C24" s="9" t="s">
        <v>445</v>
      </c>
      <c r="D24" s="9" t="s">
        <v>445</v>
      </c>
      <c r="E24" s="171" t="s">
        <v>233</v>
      </c>
      <c r="F24" s="254" t="s">
        <v>233</v>
      </c>
      <c r="G24" s="255" t="s">
        <v>233</v>
      </c>
      <c r="H24" s="129"/>
      <c r="I24" s="10" t="s">
        <v>430</v>
      </c>
      <c r="J24" s="9" t="s">
        <v>445</v>
      </c>
      <c r="K24" s="9" t="s">
        <v>445</v>
      </c>
      <c r="L24" s="9" t="s">
        <v>445</v>
      </c>
      <c r="M24" s="171" t="s">
        <v>233</v>
      </c>
      <c r="N24" s="254" t="s">
        <v>233</v>
      </c>
      <c r="O24" s="255" t="s">
        <v>233</v>
      </c>
      <c r="P24" s="163"/>
    </row>
    <row r="25" spans="1:16" ht="12.75">
      <c r="A25" s="10" t="s">
        <v>124</v>
      </c>
      <c r="B25" s="9" t="s">
        <v>445</v>
      </c>
      <c r="C25" s="9" t="s">
        <v>445</v>
      </c>
      <c r="D25" s="9" t="s">
        <v>445</v>
      </c>
      <c r="E25" s="171" t="s">
        <v>233</v>
      </c>
      <c r="F25" s="254" t="s">
        <v>233</v>
      </c>
      <c r="G25" s="255" t="s">
        <v>233</v>
      </c>
      <c r="H25" s="129"/>
      <c r="I25" s="10" t="s">
        <v>431</v>
      </c>
      <c r="J25" s="9" t="s">
        <v>445</v>
      </c>
      <c r="K25" s="9" t="s">
        <v>445</v>
      </c>
      <c r="L25" s="9" t="s">
        <v>445</v>
      </c>
      <c r="M25" s="171" t="s">
        <v>233</v>
      </c>
      <c r="N25" s="254" t="s">
        <v>233</v>
      </c>
      <c r="O25" s="255" t="s">
        <v>233</v>
      </c>
      <c r="P25" s="163"/>
    </row>
    <row r="26" spans="1:16" ht="12.75">
      <c r="A26" s="10" t="s">
        <v>125</v>
      </c>
      <c r="B26" s="9">
        <v>0.34</v>
      </c>
      <c r="C26" s="9">
        <v>0.24</v>
      </c>
      <c r="D26" s="9">
        <v>0.33</v>
      </c>
      <c r="E26" s="102">
        <f>AVERAGE(B26:D26)</f>
        <v>0.3033333333333334</v>
      </c>
      <c r="F26" s="81">
        <f>STDEV(B26:D26)</f>
        <v>0.05507570547286076</v>
      </c>
      <c r="G26" s="21">
        <f>(F26/E26)*100</f>
        <v>18.156825980063985</v>
      </c>
      <c r="H26" s="129"/>
      <c r="I26" s="10" t="s">
        <v>432</v>
      </c>
      <c r="J26" s="9" t="s">
        <v>445</v>
      </c>
      <c r="K26" s="9" t="s">
        <v>445</v>
      </c>
      <c r="L26" s="9" t="s">
        <v>445</v>
      </c>
      <c r="M26" s="171" t="s">
        <v>233</v>
      </c>
      <c r="N26" s="254" t="s">
        <v>233</v>
      </c>
      <c r="O26" s="255" t="s">
        <v>233</v>
      </c>
      <c r="P26" s="163"/>
    </row>
    <row r="27" spans="1:16" ht="12.75">
      <c r="A27" s="10" t="s">
        <v>404</v>
      </c>
      <c r="B27" s="9">
        <v>22</v>
      </c>
      <c r="C27" s="9">
        <v>22</v>
      </c>
      <c r="D27" s="9">
        <v>21</v>
      </c>
      <c r="E27" s="102">
        <f>AVERAGE(B27:D27)</f>
        <v>21.666666666666668</v>
      </c>
      <c r="F27" s="81">
        <f>STDEV(B27:D27)</f>
        <v>0.5773502691896586</v>
      </c>
      <c r="G27" s="21">
        <f>(F27/E27)*100</f>
        <v>2.6646935501061164</v>
      </c>
      <c r="H27" s="129"/>
      <c r="I27" s="10" t="s">
        <v>433</v>
      </c>
      <c r="J27" s="9" t="s">
        <v>445</v>
      </c>
      <c r="K27" s="9" t="s">
        <v>445</v>
      </c>
      <c r="L27" s="9" t="s">
        <v>445</v>
      </c>
      <c r="M27" s="171" t="s">
        <v>233</v>
      </c>
      <c r="N27" s="254" t="s">
        <v>233</v>
      </c>
      <c r="O27" s="255" t="s">
        <v>233</v>
      </c>
      <c r="P27" s="163"/>
    </row>
    <row r="28" spans="1:16" ht="12.75">
      <c r="A28" s="10" t="s">
        <v>405</v>
      </c>
      <c r="B28" s="9">
        <v>11</v>
      </c>
      <c r="C28" s="9">
        <v>11</v>
      </c>
      <c r="D28" s="9">
        <v>26</v>
      </c>
      <c r="E28" s="102">
        <f>AVERAGE(B28:D28)</f>
        <v>16</v>
      </c>
      <c r="F28" s="81">
        <f>STDEV(B28:D28)</f>
        <v>8.660254037844387</v>
      </c>
      <c r="G28" s="21">
        <f>(F28/E28)*100</f>
        <v>54.12658773652742</v>
      </c>
      <c r="H28" s="129"/>
      <c r="I28" s="10" t="s">
        <v>434</v>
      </c>
      <c r="J28" s="9" t="s">
        <v>445</v>
      </c>
      <c r="K28" s="9" t="s">
        <v>445</v>
      </c>
      <c r="L28" s="9" t="s">
        <v>445</v>
      </c>
      <c r="M28" s="171" t="s">
        <v>233</v>
      </c>
      <c r="N28" s="254" t="s">
        <v>233</v>
      </c>
      <c r="O28" s="255" t="s">
        <v>233</v>
      </c>
      <c r="P28" s="163"/>
    </row>
    <row r="29" spans="1:16" ht="12.75">
      <c r="A29" s="10" t="s">
        <v>406</v>
      </c>
      <c r="B29" s="9" t="s">
        <v>444</v>
      </c>
      <c r="C29" s="9" t="s">
        <v>444</v>
      </c>
      <c r="D29" s="9" t="s">
        <v>444</v>
      </c>
      <c r="E29" s="171" t="s">
        <v>233</v>
      </c>
      <c r="F29" s="254" t="s">
        <v>233</v>
      </c>
      <c r="G29" s="255" t="s">
        <v>233</v>
      </c>
      <c r="H29" s="129"/>
      <c r="I29" s="10" t="s">
        <v>435</v>
      </c>
      <c r="J29" s="9" t="s">
        <v>445</v>
      </c>
      <c r="K29" s="9" t="s">
        <v>445</v>
      </c>
      <c r="L29" s="9" t="s">
        <v>445</v>
      </c>
      <c r="M29" s="171" t="s">
        <v>233</v>
      </c>
      <c r="N29" s="254" t="s">
        <v>233</v>
      </c>
      <c r="O29" s="255" t="s">
        <v>233</v>
      </c>
      <c r="P29" s="163"/>
    </row>
    <row r="30" spans="1:16" ht="12.75">
      <c r="A30" s="10" t="s">
        <v>407</v>
      </c>
      <c r="B30" s="9" t="s">
        <v>444</v>
      </c>
      <c r="C30" s="9" t="s">
        <v>444</v>
      </c>
      <c r="D30" s="9" t="s">
        <v>444</v>
      </c>
      <c r="E30" s="171" t="s">
        <v>233</v>
      </c>
      <c r="F30" s="254" t="s">
        <v>233</v>
      </c>
      <c r="G30" s="255" t="s">
        <v>233</v>
      </c>
      <c r="H30" s="129"/>
      <c r="I30" s="10" t="s">
        <v>436</v>
      </c>
      <c r="J30" s="9" t="s">
        <v>445</v>
      </c>
      <c r="K30" s="9" t="s">
        <v>445</v>
      </c>
      <c r="L30" s="9" t="s">
        <v>445</v>
      </c>
      <c r="M30" s="171" t="s">
        <v>233</v>
      </c>
      <c r="N30" s="254" t="s">
        <v>233</v>
      </c>
      <c r="O30" s="255" t="s">
        <v>233</v>
      </c>
      <c r="P30" s="163"/>
    </row>
    <row r="31" spans="1:16" ht="12.75">
      <c r="A31" s="10" t="s">
        <v>408</v>
      </c>
      <c r="B31" s="9" t="s">
        <v>444</v>
      </c>
      <c r="C31" s="9" t="s">
        <v>444</v>
      </c>
      <c r="D31" s="9" t="s">
        <v>444</v>
      </c>
      <c r="E31" s="171" t="s">
        <v>233</v>
      </c>
      <c r="F31" s="254" t="s">
        <v>233</v>
      </c>
      <c r="G31" s="255" t="s">
        <v>233</v>
      </c>
      <c r="H31" s="129"/>
      <c r="I31" s="10" t="s">
        <v>437</v>
      </c>
      <c r="J31" s="9" t="s">
        <v>445</v>
      </c>
      <c r="K31" s="9" t="s">
        <v>445</v>
      </c>
      <c r="L31" s="9" t="s">
        <v>445</v>
      </c>
      <c r="M31" s="171" t="s">
        <v>233</v>
      </c>
      <c r="N31" s="254" t="s">
        <v>233</v>
      </c>
      <c r="O31" s="255" t="s">
        <v>233</v>
      </c>
      <c r="P31" s="163"/>
    </row>
    <row r="32" spans="1:16" ht="12.75">
      <c r="A32" s="10" t="s">
        <v>409</v>
      </c>
      <c r="B32" s="9" t="s">
        <v>445</v>
      </c>
      <c r="C32" s="9" t="s">
        <v>445</v>
      </c>
      <c r="D32" s="9" t="s">
        <v>445</v>
      </c>
      <c r="E32" s="171" t="s">
        <v>233</v>
      </c>
      <c r="F32" s="254" t="s">
        <v>233</v>
      </c>
      <c r="G32" s="255" t="s">
        <v>233</v>
      </c>
      <c r="H32" s="129"/>
      <c r="I32" s="10" t="s">
        <v>438</v>
      </c>
      <c r="J32" s="9" t="s">
        <v>445</v>
      </c>
      <c r="K32" s="9" t="s">
        <v>445</v>
      </c>
      <c r="L32" s="9" t="s">
        <v>445</v>
      </c>
      <c r="M32" s="171" t="s">
        <v>233</v>
      </c>
      <c r="N32" s="254" t="s">
        <v>233</v>
      </c>
      <c r="O32" s="255" t="s">
        <v>233</v>
      </c>
      <c r="P32" s="163"/>
    </row>
    <row r="33" spans="1:16" ht="12.75">
      <c r="A33" s="10" t="s">
        <v>410</v>
      </c>
      <c r="B33" s="9" t="s">
        <v>444</v>
      </c>
      <c r="C33" s="9" t="s">
        <v>444</v>
      </c>
      <c r="D33" s="9" t="s">
        <v>444</v>
      </c>
      <c r="E33" s="171" t="s">
        <v>233</v>
      </c>
      <c r="F33" s="254" t="s">
        <v>233</v>
      </c>
      <c r="G33" s="255" t="s">
        <v>233</v>
      </c>
      <c r="H33" s="129"/>
      <c r="I33" s="10" t="s">
        <v>439</v>
      </c>
      <c r="J33" s="9" t="s">
        <v>445</v>
      </c>
      <c r="K33" s="9" t="s">
        <v>445</v>
      </c>
      <c r="L33" s="9" t="s">
        <v>445</v>
      </c>
      <c r="M33" s="171" t="s">
        <v>233</v>
      </c>
      <c r="N33" s="254" t="s">
        <v>233</v>
      </c>
      <c r="O33" s="255" t="s">
        <v>233</v>
      </c>
      <c r="P33" s="163"/>
    </row>
    <row r="34" spans="1:16" ht="12.75">
      <c r="A34" s="10" t="s">
        <v>411</v>
      </c>
      <c r="B34" s="9" t="s">
        <v>445</v>
      </c>
      <c r="C34" s="9" t="s">
        <v>445</v>
      </c>
      <c r="D34" s="9" t="s">
        <v>445</v>
      </c>
      <c r="E34" s="171" t="s">
        <v>233</v>
      </c>
      <c r="F34" s="254" t="s">
        <v>233</v>
      </c>
      <c r="G34" s="255" t="s">
        <v>233</v>
      </c>
      <c r="H34" s="129"/>
      <c r="I34" s="10" t="s">
        <v>440</v>
      </c>
      <c r="J34" s="9" t="s">
        <v>445</v>
      </c>
      <c r="K34" s="9" t="s">
        <v>445</v>
      </c>
      <c r="L34" s="9" t="s">
        <v>445</v>
      </c>
      <c r="M34" s="171" t="s">
        <v>233</v>
      </c>
      <c r="N34" s="254" t="s">
        <v>233</v>
      </c>
      <c r="O34" s="255" t="s">
        <v>233</v>
      </c>
      <c r="P34" s="163"/>
    </row>
    <row r="35" spans="1:16" ht="12.75">
      <c r="A35" s="10" t="s">
        <v>412</v>
      </c>
      <c r="B35" s="9" t="s">
        <v>445</v>
      </c>
      <c r="C35" s="9" t="s">
        <v>445</v>
      </c>
      <c r="D35" s="9" t="s">
        <v>445</v>
      </c>
      <c r="E35" s="171" t="s">
        <v>233</v>
      </c>
      <c r="F35" s="254" t="s">
        <v>233</v>
      </c>
      <c r="G35" s="255" t="s">
        <v>233</v>
      </c>
      <c r="H35" s="129"/>
      <c r="I35" s="10" t="s">
        <v>441</v>
      </c>
      <c r="J35" s="9" t="s">
        <v>445</v>
      </c>
      <c r="K35" s="9" t="s">
        <v>445</v>
      </c>
      <c r="L35" s="9" t="s">
        <v>445</v>
      </c>
      <c r="M35" s="171" t="s">
        <v>233</v>
      </c>
      <c r="N35" s="254" t="s">
        <v>233</v>
      </c>
      <c r="O35" s="255" t="s">
        <v>233</v>
      </c>
      <c r="P35" s="163"/>
    </row>
    <row r="36" spans="1:16" ht="12.75">
      <c r="A36" s="10" t="s">
        <v>291</v>
      </c>
      <c r="B36" s="9" t="s">
        <v>445</v>
      </c>
      <c r="C36" s="9" t="s">
        <v>445</v>
      </c>
      <c r="D36" s="9" t="s">
        <v>445</v>
      </c>
      <c r="E36" s="171" t="s">
        <v>233</v>
      </c>
      <c r="F36" s="254" t="s">
        <v>233</v>
      </c>
      <c r="G36" s="255" t="s">
        <v>233</v>
      </c>
      <c r="H36" s="129"/>
      <c r="I36" s="10" t="s">
        <v>292</v>
      </c>
      <c r="J36" s="9" t="s">
        <v>444</v>
      </c>
      <c r="K36" s="9" t="s">
        <v>444</v>
      </c>
      <c r="L36" s="9" t="s">
        <v>444</v>
      </c>
      <c r="M36" s="171" t="s">
        <v>233</v>
      </c>
      <c r="N36" s="254" t="s">
        <v>233</v>
      </c>
      <c r="O36" s="255" t="s">
        <v>233</v>
      </c>
      <c r="P36" s="163"/>
    </row>
    <row r="37" spans="1:16" ht="12.75">
      <c r="A37" s="10" t="s">
        <v>413</v>
      </c>
      <c r="B37" s="9" t="s">
        <v>444</v>
      </c>
      <c r="C37" s="9" t="s">
        <v>444</v>
      </c>
      <c r="D37" s="9" t="s">
        <v>444</v>
      </c>
      <c r="E37" s="171" t="s">
        <v>233</v>
      </c>
      <c r="F37" s="254" t="s">
        <v>233</v>
      </c>
      <c r="G37" s="255" t="s">
        <v>233</v>
      </c>
      <c r="H37" s="127"/>
      <c r="I37" s="10" t="s">
        <v>442</v>
      </c>
      <c r="J37" s="9" t="s">
        <v>444</v>
      </c>
      <c r="K37" s="9" t="s">
        <v>444</v>
      </c>
      <c r="L37" s="9" t="s">
        <v>444</v>
      </c>
      <c r="M37" s="171" t="s">
        <v>233</v>
      </c>
      <c r="N37" s="254" t="s">
        <v>233</v>
      </c>
      <c r="O37" s="255" t="s">
        <v>233</v>
      </c>
      <c r="P37" s="163"/>
    </row>
    <row r="38" spans="1:16" ht="12.75">
      <c r="A38" s="10" t="s">
        <v>414</v>
      </c>
      <c r="B38" s="71">
        <v>0.19</v>
      </c>
      <c r="C38" s="71">
        <v>0.19</v>
      </c>
      <c r="D38" s="2">
        <v>0.15</v>
      </c>
      <c r="E38" s="102">
        <f>AVERAGE(B38:D38)</f>
        <v>0.17666666666666667</v>
      </c>
      <c r="F38" s="67">
        <f>STDEV(B38:D38)</f>
        <v>0.02309401076758496</v>
      </c>
      <c r="G38" s="21">
        <f>(F38/E38)*100</f>
        <v>13.072081566557525</v>
      </c>
      <c r="H38" s="129"/>
      <c r="I38" s="3" t="s">
        <v>443</v>
      </c>
      <c r="J38" s="9" t="s">
        <v>444</v>
      </c>
      <c r="K38" s="9" t="s">
        <v>444</v>
      </c>
      <c r="L38" s="9" t="s">
        <v>444</v>
      </c>
      <c r="M38" s="171" t="s">
        <v>233</v>
      </c>
      <c r="N38" s="254" t="s">
        <v>233</v>
      </c>
      <c r="O38" s="255" t="s">
        <v>233</v>
      </c>
      <c r="P38" s="163"/>
    </row>
    <row r="39" spans="1:16" ht="12.75">
      <c r="A39" s="5"/>
      <c r="B39" s="5"/>
      <c r="C39" s="5"/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  <c r="P39" s="163"/>
    </row>
    <row r="40" spans="1:16" ht="14.25">
      <c r="A40" s="16" t="s">
        <v>15</v>
      </c>
      <c r="P40" s="163"/>
    </row>
    <row r="41" ht="12.75">
      <c r="P41" s="163"/>
    </row>
    <row r="42" ht="12.75">
      <c r="P42" s="163"/>
    </row>
    <row r="43" ht="12.75">
      <c r="P43" s="163"/>
    </row>
    <row r="44" ht="12.75">
      <c r="P44" s="163"/>
    </row>
    <row r="45" ht="12.75">
      <c r="P45" s="163"/>
    </row>
    <row r="46" ht="12.75">
      <c r="P46" s="163"/>
    </row>
    <row r="47" ht="12.75">
      <c r="P47" s="163"/>
    </row>
    <row r="48" ht="12.75">
      <c r="P48" s="163"/>
    </row>
    <row r="49" ht="12.75">
      <c r="P49" s="163"/>
    </row>
    <row r="50" ht="12.75">
      <c r="P50" s="163"/>
    </row>
    <row r="51" ht="12.75">
      <c r="P51" s="163"/>
    </row>
    <row r="52" ht="12.75">
      <c r="P52" s="163"/>
    </row>
    <row r="53" ht="12.75">
      <c r="P53" s="163"/>
    </row>
    <row r="54" ht="12.75">
      <c r="P54" s="163"/>
    </row>
    <row r="55" ht="12.75">
      <c r="P55" s="163"/>
    </row>
    <row r="57" ht="12.75">
      <c r="P57" s="163"/>
    </row>
    <row r="58" ht="12.75">
      <c r="P58" s="163"/>
    </row>
    <row r="59" ht="12.75">
      <c r="P59" s="163"/>
    </row>
    <row r="60" ht="12.75">
      <c r="P60" s="163"/>
    </row>
    <row r="61" ht="12.75">
      <c r="P61" s="163"/>
    </row>
    <row r="62" ht="12.75">
      <c r="P62" s="163"/>
    </row>
    <row r="63" ht="12.75">
      <c r="P63" s="163"/>
    </row>
    <row r="64" ht="12.75">
      <c r="P64" s="163"/>
    </row>
    <row r="65" ht="12.75">
      <c r="P65" s="163"/>
    </row>
    <row r="66" ht="12.75">
      <c r="P66" s="163"/>
    </row>
    <row r="67" ht="12.75">
      <c r="P67" s="163"/>
    </row>
    <row r="68" ht="12.75">
      <c r="P68" s="163"/>
    </row>
    <row r="69" ht="12.75">
      <c r="P69" s="163"/>
    </row>
    <row r="70" ht="12.75">
      <c r="P70" s="163"/>
    </row>
    <row r="72" ht="12.75">
      <c r="P72" s="163"/>
    </row>
  </sheetData>
  <printOptions/>
  <pageMargins left="0.7" right="0.25" top="0.84" bottom="0.18" header="0.85" footer="0.16"/>
  <pageSetup firstPageNumber="55" useFirstPageNumber="1" horizontalDpi="600" verticalDpi="60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9.57421875" style="0" customWidth="1"/>
    <col min="4" max="4" width="10.28125" style="0" customWidth="1"/>
    <col min="5" max="6" width="9.7109375" style="0" customWidth="1"/>
    <col min="7" max="7" width="7.00390625" style="0" customWidth="1"/>
    <col min="8" max="8" width="5.28125" style="0" customWidth="1"/>
    <col min="9" max="9" width="5.57421875" style="0" customWidth="1"/>
    <col min="10" max="10" width="9.00390625" style="0" customWidth="1"/>
    <col min="11" max="11" width="9.7109375" style="0" customWidth="1"/>
    <col min="12" max="14" width="9.8515625" style="0" customWidth="1"/>
    <col min="15" max="15" width="7.00390625" style="0" customWidth="1"/>
    <col min="17" max="17" width="17.140625" style="0" customWidth="1"/>
    <col min="18" max="18" width="24.00390625" style="0" customWidth="1"/>
    <col min="19" max="19" width="34.00390625" style="0" customWidth="1"/>
  </cols>
  <sheetData>
    <row r="1" ht="15.75">
      <c r="A1" s="7" t="s">
        <v>664</v>
      </c>
    </row>
    <row r="2" spans="1:2" ht="15.75">
      <c r="A2" s="7"/>
      <c r="B2" s="7" t="s">
        <v>704</v>
      </c>
    </row>
    <row r="3" spans="1:2" ht="15.75">
      <c r="A3" s="7"/>
      <c r="B3" s="7"/>
    </row>
    <row r="4" spans="2:12" ht="12.75">
      <c r="B4" s="9" t="s">
        <v>148</v>
      </c>
      <c r="C4" s="9" t="s">
        <v>148</v>
      </c>
      <c r="D4" s="9" t="s">
        <v>148</v>
      </c>
      <c r="J4" s="9" t="s">
        <v>148</v>
      </c>
      <c r="K4" s="9" t="s">
        <v>148</v>
      </c>
      <c r="L4" s="9" t="s">
        <v>148</v>
      </c>
    </row>
    <row r="5" spans="2:15" ht="12.75">
      <c r="B5" s="9">
        <v>22066</v>
      </c>
      <c r="C5" s="9">
        <v>22066</v>
      </c>
      <c r="D5" s="9">
        <v>22066</v>
      </c>
      <c r="G5" s="10" t="s">
        <v>460</v>
      </c>
      <c r="J5" s="9">
        <v>22066</v>
      </c>
      <c r="K5" s="9">
        <v>22066</v>
      </c>
      <c r="L5" s="9">
        <v>22066</v>
      </c>
      <c r="O5" s="10" t="s">
        <v>460</v>
      </c>
    </row>
    <row r="6" spans="1:15" ht="12.75">
      <c r="A6" s="4" t="s">
        <v>461</v>
      </c>
      <c r="B6" s="28" t="s">
        <v>172</v>
      </c>
      <c r="C6" s="28" t="s">
        <v>173</v>
      </c>
      <c r="D6" s="28" t="s">
        <v>174</v>
      </c>
      <c r="E6" s="4" t="s">
        <v>27</v>
      </c>
      <c r="F6" s="4" t="s">
        <v>286</v>
      </c>
      <c r="G6" s="4" t="s">
        <v>462</v>
      </c>
      <c r="I6" s="4" t="s">
        <v>461</v>
      </c>
      <c r="J6" s="28" t="s">
        <v>172</v>
      </c>
      <c r="K6" s="28" t="s">
        <v>173</v>
      </c>
      <c r="L6" s="28" t="s">
        <v>174</v>
      </c>
      <c r="M6" s="4" t="s">
        <v>27</v>
      </c>
      <c r="N6" s="4" t="s">
        <v>286</v>
      </c>
      <c r="O6" s="4" t="s">
        <v>462</v>
      </c>
    </row>
    <row r="7" spans="1:9" ht="12.75">
      <c r="A7" s="10"/>
      <c r="I7" s="10"/>
    </row>
    <row r="8" spans="1:15" ht="12.75">
      <c r="A8" s="10" t="s">
        <v>392</v>
      </c>
      <c r="B8" s="9" t="s">
        <v>444</v>
      </c>
      <c r="C8" s="9" t="s">
        <v>444</v>
      </c>
      <c r="D8" s="9" t="s">
        <v>444</v>
      </c>
      <c r="E8" s="171" t="s">
        <v>233</v>
      </c>
      <c r="F8" s="254" t="s">
        <v>233</v>
      </c>
      <c r="G8" s="255" t="s">
        <v>233</v>
      </c>
      <c r="H8" s="129"/>
      <c r="I8" s="10" t="s">
        <v>415</v>
      </c>
      <c r="J8" s="9" t="s">
        <v>445</v>
      </c>
      <c r="K8" s="9" t="s">
        <v>445</v>
      </c>
      <c r="L8" s="9" t="s">
        <v>445</v>
      </c>
      <c r="M8" s="171" t="s">
        <v>233</v>
      </c>
      <c r="N8" s="254" t="s">
        <v>233</v>
      </c>
      <c r="O8" s="255" t="s">
        <v>233</v>
      </c>
    </row>
    <row r="9" spans="1:15" ht="12.75">
      <c r="A9" s="10" t="s">
        <v>393</v>
      </c>
      <c r="B9" s="9" t="s">
        <v>444</v>
      </c>
      <c r="C9" s="9" t="s">
        <v>444</v>
      </c>
      <c r="D9" s="9" t="s">
        <v>444</v>
      </c>
      <c r="E9" s="171" t="s">
        <v>233</v>
      </c>
      <c r="F9" s="254" t="s">
        <v>233</v>
      </c>
      <c r="G9" s="255" t="s">
        <v>233</v>
      </c>
      <c r="H9" s="129"/>
      <c r="I9" s="10" t="s">
        <v>416</v>
      </c>
      <c r="J9" s="9" t="s">
        <v>445</v>
      </c>
      <c r="K9" s="9" t="s">
        <v>445</v>
      </c>
      <c r="L9" s="9" t="s">
        <v>445</v>
      </c>
      <c r="M9" s="171" t="s">
        <v>233</v>
      </c>
      <c r="N9" s="254" t="s">
        <v>233</v>
      </c>
      <c r="O9" s="255" t="s">
        <v>233</v>
      </c>
    </row>
    <row r="10" spans="1:15" ht="12.75">
      <c r="A10" s="127" t="s">
        <v>394</v>
      </c>
      <c r="B10" s="9">
        <v>3100</v>
      </c>
      <c r="C10" s="9">
        <v>2800</v>
      </c>
      <c r="D10" s="9">
        <v>2900</v>
      </c>
      <c r="E10" s="98">
        <f aca="true" t="shared" si="0" ref="E10:E15">AVERAGE(B10:D10)</f>
        <v>2933.3333333333335</v>
      </c>
      <c r="F10" s="81">
        <f aca="true" t="shared" si="1" ref="F10:F15">STDEV(B10:D10)</f>
        <v>152.7525231651967</v>
      </c>
      <c r="G10" s="21">
        <f aca="true" t="shared" si="2" ref="G10:G15">(F10/E10)*100</f>
        <v>5.207472380631705</v>
      </c>
      <c r="H10" s="10"/>
      <c r="I10" s="10" t="s">
        <v>459</v>
      </c>
      <c r="J10" s="9" t="s">
        <v>444</v>
      </c>
      <c r="K10" s="9" t="s">
        <v>444</v>
      </c>
      <c r="L10" s="9" t="s">
        <v>444</v>
      </c>
      <c r="M10" s="171" t="s">
        <v>233</v>
      </c>
      <c r="N10" s="254" t="s">
        <v>233</v>
      </c>
      <c r="O10" s="255" t="s">
        <v>233</v>
      </c>
    </row>
    <row r="11" spans="1:15" ht="12.75">
      <c r="A11" s="127" t="s">
        <v>395</v>
      </c>
      <c r="B11" s="9">
        <v>1600</v>
      </c>
      <c r="C11" s="9">
        <v>1500</v>
      </c>
      <c r="D11" s="9">
        <v>1500</v>
      </c>
      <c r="E11" s="98">
        <f t="shared" si="0"/>
        <v>1533.3333333333333</v>
      </c>
      <c r="F11" s="81">
        <f t="shared" si="1"/>
        <v>57.73502691896392</v>
      </c>
      <c r="G11" s="21">
        <f t="shared" si="2"/>
        <v>3.7653278425411254</v>
      </c>
      <c r="H11" s="129"/>
      <c r="I11" s="10" t="s">
        <v>417</v>
      </c>
      <c r="J11" s="9" t="s">
        <v>444</v>
      </c>
      <c r="K11" s="9" t="s">
        <v>444</v>
      </c>
      <c r="L11" s="9" t="s">
        <v>444</v>
      </c>
      <c r="M11" s="171" t="s">
        <v>233</v>
      </c>
      <c r="N11" s="254" t="s">
        <v>233</v>
      </c>
      <c r="O11" s="255" t="s">
        <v>233</v>
      </c>
    </row>
    <row r="12" spans="1:15" ht="12.75">
      <c r="A12" s="10" t="s">
        <v>396</v>
      </c>
      <c r="B12" s="9">
        <v>1.6</v>
      </c>
      <c r="C12" s="9">
        <v>1.4</v>
      </c>
      <c r="D12" s="9">
        <v>1.5</v>
      </c>
      <c r="E12" s="98">
        <f t="shared" si="0"/>
        <v>1.5</v>
      </c>
      <c r="F12" s="81">
        <f t="shared" si="1"/>
        <v>0.10000000000000116</v>
      </c>
      <c r="G12" s="21">
        <f t="shared" si="2"/>
        <v>6.666666666666744</v>
      </c>
      <c r="H12" s="129"/>
      <c r="I12" s="10" t="s">
        <v>418</v>
      </c>
      <c r="J12" s="9" t="s">
        <v>444</v>
      </c>
      <c r="K12" s="9" t="s">
        <v>444</v>
      </c>
      <c r="L12" s="9" t="s">
        <v>444</v>
      </c>
      <c r="M12" s="171" t="s">
        <v>233</v>
      </c>
      <c r="N12" s="254" t="s">
        <v>233</v>
      </c>
      <c r="O12" s="255" t="s">
        <v>233</v>
      </c>
    </row>
    <row r="13" spans="1:16" ht="12.75">
      <c r="A13" s="127" t="s">
        <v>397</v>
      </c>
      <c r="B13" s="9">
        <v>20000</v>
      </c>
      <c r="C13" s="9">
        <v>17000</v>
      </c>
      <c r="D13" s="9">
        <v>18000</v>
      </c>
      <c r="E13" s="98">
        <f t="shared" si="0"/>
        <v>18333.333333333332</v>
      </c>
      <c r="F13" s="81">
        <f t="shared" si="1"/>
        <v>1527.5252316519402</v>
      </c>
      <c r="G13" s="21">
        <f t="shared" si="2"/>
        <v>8.331955809010584</v>
      </c>
      <c r="H13" s="129"/>
      <c r="I13" s="10" t="s">
        <v>419</v>
      </c>
      <c r="J13" s="9" t="s">
        <v>445</v>
      </c>
      <c r="K13" s="9" t="s">
        <v>445</v>
      </c>
      <c r="L13" s="9" t="s">
        <v>445</v>
      </c>
      <c r="M13" s="171" t="s">
        <v>233</v>
      </c>
      <c r="N13" s="254" t="s">
        <v>233</v>
      </c>
      <c r="O13" s="255" t="s">
        <v>233</v>
      </c>
      <c r="P13" s="163"/>
    </row>
    <row r="14" spans="1:15" ht="12.75">
      <c r="A14" s="127" t="s">
        <v>398</v>
      </c>
      <c r="B14" s="9">
        <v>400</v>
      </c>
      <c r="C14" s="9">
        <v>370</v>
      </c>
      <c r="D14" s="9">
        <v>400</v>
      </c>
      <c r="E14" s="98">
        <f t="shared" si="0"/>
        <v>390</v>
      </c>
      <c r="F14" s="23">
        <f t="shared" si="1"/>
        <v>17.320508075688775</v>
      </c>
      <c r="G14" s="21">
        <f t="shared" si="2"/>
        <v>4.441155916843275</v>
      </c>
      <c r="H14" s="129"/>
      <c r="I14" s="10" t="s">
        <v>420</v>
      </c>
      <c r="J14" s="9" t="s">
        <v>445</v>
      </c>
      <c r="K14" s="9" t="s">
        <v>445</v>
      </c>
      <c r="L14" s="9" t="s">
        <v>445</v>
      </c>
      <c r="M14" s="171" t="s">
        <v>233</v>
      </c>
      <c r="N14" s="254" t="s">
        <v>233</v>
      </c>
      <c r="O14" s="255" t="s">
        <v>233</v>
      </c>
    </row>
    <row r="15" spans="1:16" ht="12.75">
      <c r="A15" s="10" t="s">
        <v>399</v>
      </c>
      <c r="B15" s="9">
        <v>3.2</v>
      </c>
      <c r="C15" s="9">
        <v>3.6</v>
      </c>
      <c r="D15" s="9">
        <v>4.6</v>
      </c>
      <c r="E15" s="98">
        <f t="shared" si="0"/>
        <v>3.8000000000000003</v>
      </c>
      <c r="F15" s="81">
        <f t="shared" si="1"/>
        <v>0.7211102550927976</v>
      </c>
      <c r="G15" s="21">
        <f t="shared" si="2"/>
        <v>18.976585660336777</v>
      </c>
      <c r="H15" s="129"/>
      <c r="I15" s="10" t="s">
        <v>421</v>
      </c>
      <c r="J15" s="9" t="s">
        <v>445</v>
      </c>
      <c r="K15" s="9" t="s">
        <v>445</v>
      </c>
      <c r="L15" s="9" t="s">
        <v>445</v>
      </c>
      <c r="M15" s="171" t="s">
        <v>233</v>
      </c>
      <c r="N15" s="254" t="s">
        <v>233</v>
      </c>
      <c r="O15" s="255" t="s">
        <v>233</v>
      </c>
      <c r="P15" s="163"/>
    </row>
    <row r="16" spans="1:16" ht="12.75">
      <c r="A16" s="10" t="s">
        <v>400</v>
      </c>
      <c r="B16" s="9" t="s">
        <v>445</v>
      </c>
      <c r="C16" s="9" t="s">
        <v>445</v>
      </c>
      <c r="D16" s="9" t="s">
        <v>445</v>
      </c>
      <c r="E16" s="171" t="s">
        <v>233</v>
      </c>
      <c r="F16" s="254" t="s">
        <v>233</v>
      </c>
      <c r="G16" s="255" t="s">
        <v>233</v>
      </c>
      <c r="H16" s="129"/>
      <c r="I16" s="10" t="s">
        <v>422</v>
      </c>
      <c r="J16" s="9" t="s">
        <v>445</v>
      </c>
      <c r="K16" s="9" t="s">
        <v>445</v>
      </c>
      <c r="L16" s="9" t="s">
        <v>445</v>
      </c>
      <c r="M16" s="171" t="s">
        <v>233</v>
      </c>
      <c r="N16" s="254" t="s">
        <v>233</v>
      </c>
      <c r="O16" s="255" t="s">
        <v>233</v>
      </c>
      <c r="P16" s="163"/>
    </row>
    <row r="17" spans="1:16" ht="12.75">
      <c r="A17" s="10" t="s">
        <v>401</v>
      </c>
      <c r="B17" s="9" t="s">
        <v>444</v>
      </c>
      <c r="C17" s="9" t="s">
        <v>444</v>
      </c>
      <c r="D17" s="9" t="s">
        <v>444</v>
      </c>
      <c r="E17" s="171" t="s">
        <v>233</v>
      </c>
      <c r="F17" s="254" t="s">
        <v>233</v>
      </c>
      <c r="G17" s="255" t="s">
        <v>233</v>
      </c>
      <c r="H17" s="129"/>
      <c r="I17" s="10" t="s">
        <v>423</v>
      </c>
      <c r="J17" s="9" t="s">
        <v>445</v>
      </c>
      <c r="K17" s="9" t="s">
        <v>445</v>
      </c>
      <c r="L17" s="9" t="s">
        <v>445</v>
      </c>
      <c r="M17" s="171" t="s">
        <v>233</v>
      </c>
      <c r="N17" s="254" t="s">
        <v>233</v>
      </c>
      <c r="O17" s="255" t="s">
        <v>233</v>
      </c>
      <c r="P17" s="163"/>
    </row>
    <row r="18" spans="1:16" ht="12.75">
      <c r="A18" s="10" t="s">
        <v>121</v>
      </c>
      <c r="B18" s="9">
        <v>0.68</v>
      </c>
      <c r="C18" s="9">
        <v>0.48</v>
      </c>
      <c r="D18" s="9">
        <v>0.55</v>
      </c>
      <c r="E18" s="98">
        <f>AVERAGE(B18:D18)</f>
        <v>0.5700000000000001</v>
      </c>
      <c r="F18" s="81">
        <f>STDEV(B18:D18)</f>
        <v>0.1014889156509218</v>
      </c>
      <c r="G18" s="21">
        <f>(F18/E18)*100</f>
        <v>17.80507292121435</v>
      </c>
      <c r="H18" s="129"/>
      <c r="I18" s="10" t="s">
        <v>424</v>
      </c>
      <c r="J18" s="9" t="s">
        <v>445</v>
      </c>
      <c r="K18" s="9" t="s">
        <v>445</v>
      </c>
      <c r="L18" s="9" t="s">
        <v>445</v>
      </c>
      <c r="M18" s="171" t="s">
        <v>233</v>
      </c>
      <c r="N18" s="254" t="s">
        <v>233</v>
      </c>
      <c r="O18" s="255" t="s">
        <v>233</v>
      </c>
      <c r="P18" s="163"/>
    </row>
    <row r="19" spans="1:16" ht="12.75">
      <c r="A19" s="10" t="s">
        <v>120</v>
      </c>
      <c r="B19" s="9">
        <v>82</v>
      </c>
      <c r="C19" s="9">
        <v>53</v>
      </c>
      <c r="D19" s="9">
        <v>69</v>
      </c>
      <c r="E19" s="98">
        <f>AVERAGE(B19:D19)</f>
        <v>68</v>
      </c>
      <c r="F19" s="81">
        <f>STDEV(B19:D19)</f>
        <v>14.52583904633395</v>
      </c>
      <c r="G19" s="21">
        <f>(F19/E19)*100</f>
        <v>21.361528009314632</v>
      </c>
      <c r="H19" s="129"/>
      <c r="I19" s="10" t="s">
        <v>425</v>
      </c>
      <c r="J19" s="9" t="s">
        <v>445</v>
      </c>
      <c r="K19" s="9" t="s">
        <v>445</v>
      </c>
      <c r="L19" s="9" t="s">
        <v>445</v>
      </c>
      <c r="M19" s="171" t="s">
        <v>233</v>
      </c>
      <c r="N19" s="254" t="s">
        <v>233</v>
      </c>
      <c r="O19" s="255" t="s">
        <v>233</v>
      </c>
      <c r="P19" s="163"/>
    </row>
    <row r="20" spans="1:16" ht="12.75">
      <c r="A20" s="10" t="s">
        <v>402</v>
      </c>
      <c r="B20" s="9" t="s">
        <v>445</v>
      </c>
      <c r="C20" s="9" t="s">
        <v>445</v>
      </c>
      <c r="D20" s="9" t="s">
        <v>445</v>
      </c>
      <c r="E20" s="171" t="s">
        <v>233</v>
      </c>
      <c r="F20" s="254" t="s">
        <v>233</v>
      </c>
      <c r="G20" s="255" t="s">
        <v>233</v>
      </c>
      <c r="H20" s="129"/>
      <c r="I20" s="10" t="s">
        <v>426</v>
      </c>
      <c r="J20" s="9" t="s">
        <v>445</v>
      </c>
      <c r="K20" s="9" t="s">
        <v>445</v>
      </c>
      <c r="L20" s="9" t="s">
        <v>445</v>
      </c>
      <c r="M20" s="171" t="s">
        <v>233</v>
      </c>
      <c r="N20" s="254" t="s">
        <v>233</v>
      </c>
      <c r="O20" s="255" t="s">
        <v>233</v>
      </c>
      <c r="P20" s="163"/>
    </row>
    <row r="21" spans="1:16" ht="12.75">
      <c r="A21" s="10" t="s">
        <v>290</v>
      </c>
      <c r="B21" s="9" t="s">
        <v>444</v>
      </c>
      <c r="C21" s="9" t="s">
        <v>444</v>
      </c>
      <c r="D21" s="9" t="s">
        <v>444</v>
      </c>
      <c r="E21" s="171" t="s">
        <v>233</v>
      </c>
      <c r="F21" s="254" t="s">
        <v>233</v>
      </c>
      <c r="G21" s="255" t="s">
        <v>233</v>
      </c>
      <c r="H21" s="129"/>
      <c r="I21" s="10" t="s">
        <v>427</v>
      </c>
      <c r="J21" s="9" t="s">
        <v>445</v>
      </c>
      <c r="K21" s="9" t="s">
        <v>445</v>
      </c>
      <c r="L21" s="9" t="s">
        <v>445</v>
      </c>
      <c r="M21" s="171" t="s">
        <v>233</v>
      </c>
      <c r="N21" s="254" t="s">
        <v>233</v>
      </c>
      <c r="O21" s="255" t="s">
        <v>233</v>
      </c>
      <c r="P21" s="163"/>
    </row>
    <row r="22" spans="1:16" ht="12.75">
      <c r="A22" s="10" t="s">
        <v>122</v>
      </c>
      <c r="B22" s="9">
        <v>1.6</v>
      </c>
      <c r="C22" s="9">
        <v>1.7</v>
      </c>
      <c r="D22" s="9">
        <v>1.8</v>
      </c>
      <c r="E22" s="98">
        <f>AVERAGE(B22:D22)</f>
        <v>1.7</v>
      </c>
      <c r="F22" s="81">
        <f>STDEV(B22:D22)</f>
        <v>0.10000000000000338</v>
      </c>
      <c r="G22" s="21">
        <f>(F22/E22)*100</f>
        <v>5.88235294117667</v>
      </c>
      <c r="H22" s="10"/>
      <c r="I22" s="10" t="s">
        <v>428</v>
      </c>
      <c r="J22" s="9" t="s">
        <v>445</v>
      </c>
      <c r="K22" s="9" t="s">
        <v>445</v>
      </c>
      <c r="L22" s="9" t="s">
        <v>445</v>
      </c>
      <c r="M22" s="171" t="s">
        <v>233</v>
      </c>
      <c r="N22" s="254" t="s">
        <v>233</v>
      </c>
      <c r="O22" s="255" t="s">
        <v>233</v>
      </c>
      <c r="P22" s="163"/>
    </row>
    <row r="23" spans="1:31" ht="12.75">
      <c r="A23" s="10" t="s">
        <v>123</v>
      </c>
      <c r="B23" s="9">
        <v>26</v>
      </c>
      <c r="C23" s="9">
        <v>29</v>
      </c>
      <c r="D23" s="9">
        <v>33</v>
      </c>
      <c r="E23" s="98">
        <f>AVERAGE(B23:D23)</f>
        <v>29.333333333333332</v>
      </c>
      <c r="F23" s="81">
        <f>STDEV(B23:D23)</f>
        <v>3.5118845842842354</v>
      </c>
      <c r="G23" s="21">
        <f>(F23/E23)*100</f>
        <v>11.972333810059894</v>
      </c>
      <c r="H23" s="129"/>
      <c r="I23" s="10" t="s">
        <v>429</v>
      </c>
      <c r="J23" s="9" t="s">
        <v>445</v>
      </c>
      <c r="K23" s="9" t="s">
        <v>445</v>
      </c>
      <c r="L23" s="9" t="s">
        <v>445</v>
      </c>
      <c r="M23" s="171" t="s">
        <v>233</v>
      </c>
      <c r="N23" s="254" t="s">
        <v>233</v>
      </c>
      <c r="O23" s="255" t="s">
        <v>233</v>
      </c>
      <c r="P23" s="164"/>
      <c r="W23" s="165"/>
      <c r="X23" s="165"/>
      <c r="Y23" s="165"/>
      <c r="Z23" s="165"/>
      <c r="AA23" s="165"/>
      <c r="AB23" s="165"/>
      <c r="AC23" s="165"/>
      <c r="AD23" s="165"/>
      <c r="AE23" s="165"/>
    </row>
    <row r="24" spans="1:16" ht="12.75">
      <c r="A24" s="10" t="s">
        <v>403</v>
      </c>
      <c r="B24" s="9" t="s">
        <v>445</v>
      </c>
      <c r="C24" s="9" t="s">
        <v>445</v>
      </c>
      <c r="D24" s="9" t="s">
        <v>445</v>
      </c>
      <c r="E24" s="171" t="s">
        <v>233</v>
      </c>
      <c r="F24" s="254" t="s">
        <v>233</v>
      </c>
      <c r="G24" s="255" t="s">
        <v>233</v>
      </c>
      <c r="H24" s="129"/>
      <c r="I24" s="10" t="s">
        <v>430</v>
      </c>
      <c r="J24" s="9" t="s">
        <v>445</v>
      </c>
      <c r="K24" s="9" t="s">
        <v>445</v>
      </c>
      <c r="L24" s="9" t="s">
        <v>445</v>
      </c>
      <c r="M24" s="171" t="s">
        <v>233</v>
      </c>
      <c r="N24" s="254" t="s">
        <v>233</v>
      </c>
      <c r="O24" s="255" t="s">
        <v>233</v>
      </c>
      <c r="P24" s="163"/>
    </row>
    <row r="25" spans="1:16" ht="12.75">
      <c r="A25" s="10" t="s">
        <v>124</v>
      </c>
      <c r="B25" s="9" t="s">
        <v>445</v>
      </c>
      <c r="C25" s="9" t="s">
        <v>445</v>
      </c>
      <c r="D25" s="9" t="s">
        <v>445</v>
      </c>
      <c r="E25" s="171" t="s">
        <v>233</v>
      </c>
      <c r="F25" s="254" t="s">
        <v>233</v>
      </c>
      <c r="G25" s="255" t="s">
        <v>233</v>
      </c>
      <c r="H25" s="129"/>
      <c r="I25" s="10" t="s">
        <v>431</v>
      </c>
      <c r="J25" s="9" t="s">
        <v>445</v>
      </c>
      <c r="K25" s="9" t="s">
        <v>445</v>
      </c>
      <c r="L25" s="9" t="s">
        <v>445</v>
      </c>
      <c r="M25" s="171" t="s">
        <v>233</v>
      </c>
      <c r="N25" s="254" t="s">
        <v>233</v>
      </c>
      <c r="O25" s="255" t="s">
        <v>233</v>
      </c>
      <c r="P25" s="163"/>
    </row>
    <row r="26" spans="1:16" ht="12.75">
      <c r="A26" s="10" t="s">
        <v>125</v>
      </c>
      <c r="B26" s="9" t="s">
        <v>445</v>
      </c>
      <c r="C26" s="9" t="s">
        <v>445</v>
      </c>
      <c r="D26" s="9" t="s">
        <v>445</v>
      </c>
      <c r="E26" s="171" t="s">
        <v>233</v>
      </c>
      <c r="F26" s="254" t="s">
        <v>233</v>
      </c>
      <c r="G26" s="255" t="s">
        <v>233</v>
      </c>
      <c r="H26" s="129"/>
      <c r="I26" s="10" t="s">
        <v>432</v>
      </c>
      <c r="J26" s="9" t="s">
        <v>445</v>
      </c>
      <c r="K26" s="9" t="s">
        <v>445</v>
      </c>
      <c r="L26" s="9" t="s">
        <v>445</v>
      </c>
      <c r="M26" s="171" t="s">
        <v>233</v>
      </c>
      <c r="N26" s="254" t="s">
        <v>233</v>
      </c>
      <c r="O26" s="255" t="s">
        <v>233</v>
      </c>
      <c r="P26" s="163"/>
    </row>
    <row r="27" spans="1:16" ht="12.75">
      <c r="A27" s="10" t="s">
        <v>404</v>
      </c>
      <c r="B27" s="9">
        <v>9.2</v>
      </c>
      <c r="C27" s="9">
        <v>8.4</v>
      </c>
      <c r="D27" s="9">
        <v>8.2</v>
      </c>
      <c r="E27" s="102">
        <f>AVERAGE(B27:D27)</f>
        <v>8.6</v>
      </c>
      <c r="F27" s="81">
        <f>STDEV(B27:D27)</f>
        <v>0.5291502622129192</v>
      </c>
      <c r="G27" s="21">
        <f>(F27/E27)*100</f>
        <v>6.152910025731619</v>
      </c>
      <c r="H27" s="129"/>
      <c r="I27" s="10" t="s">
        <v>433</v>
      </c>
      <c r="J27" s="9" t="s">
        <v>445</v>
      </c>
      <c r="K27" s="9" t="s">
        <v>445</v>
      </c>
      <c r="L27" s="9" t="s">
        <v>445</v>
      </c>
      <c r="M27" s="171" t="s">
        <v>233</v>
      </c>
      <c r="N27" s="254" t="s">
        <v>233</v>
      </c>
      <c r="O27" s="255" t="s">
        <v>233</v>
      </c>
      <c r="P27" s="163"/>
    </row>
    <row r="28" spans="1:16" ht="12.75">
      <c r="A28" s="10" t="s">
        <v>405</v>
      </c>
      <c r="B28" s="9">
        <v>1.3</v>
      </c>
      <c r="C28" s="9">
        <v>1.1</v>
      </c>
      <c r="D28" s="9">
        <v>1.4</v>
      </c>
      <c r="E28" s="102">
        <f>AVERAGE(B28:D28)</f>
        <v>1.2666666666666668</v>
      </c>
      <c r="F28" s="81">
        <f>STDEV(B28:D28)</f>
        <v>0.15275252316519497</v>
      </c>
      <c r="G28" s="21">
        <f>(F28/E28)*100</f>
        <v>12.059409723568022</v>
      </c>
      <c r="H28" s="129"/>
      <c r="I28" s="10" t="s">
        <v>434</v>
      </c>
      <c r="J28" s="9" t="s">
        <v>445</v>
      </c>
      <c r="K28" s="9" t="s">
        <v>445</v>
      </c>
      <c r="L28" s="9" t="s">
        <v>445</v>
      </c>
      <c r="M28" s="171" t="s">
        <v>233</v>
      </c>
      <c r="N28" s="254" t="s">
        <v>233</v>
      </c>
      <c r="O28" s="255" t="s">
        <v>233</v>
      </c>
      <c r="P28" s="163"/>
    </row>
    <row r="29" spans="1:16" ht="12.75">
      <c r="A29" s="10" t="s">
        <v>406</v>
      </c>
      <c r="B29" s="9" t="s">
        <v>444</v>
      </c>
      <c r="C29" s="9" t="s">
        <v>444</v>
      </c>
      <c r="D29" s="9" t="s">
        <v>444</v>
      </c>
      <c r="E29" s="171" t="s">
        <v>233</v>
      </c>
      <c r="F29" s="254" t="s">
        <v>233</v>
      </c>
      <c r="G29" s="255" t="s">
        <v>233</v>
      </c>
      <c r="H29" s="129"/>
      <c r="I29" s="10" t="s">
        <v>435</v>
      </c>
      <c r="J29" s="9" t="s">
        <v>445</v>
      </c>
      <c r="K29" s="9" t="s">
        <v>445</v>
      </c>
      <c r="L29" s="9" t="s">
        <v>445</v>
      </c>
      <c r="M29" s="171" t="s">
        <v>233</v>
      </c>
      <c r="N29" s="254" t="s">
        <v>233</v>
      </c>
      <c r="O29" s="255" t="s">
        <v>233</v>
      </c>
      <c r="P29" s="163"/>
    </row>
    <row r="30" spans="1:16" ht="12.75">
      <c r="A30" s="10" t="s">
        <v>407</v>
      </c>
      <c r="B30" s="9" t="s">
        <v>444</v>
      </c>
      <c r="C30" s="9" t="s">
        <v>444</v>
      </c>
      <c r="D30" s="9" t="s">
        <v>444</v>
      </c>
      <c r="E30" s="171" t="s">
        <v>233</v>
      </c>
      <c r="F30" s="254" t="s">
        <v>233</v>
      </c>
      <c r="G30" s="255" t="s">
        <v>233</v>
      </c>
      <c r="H30" s="129"/>
      <c r="I30" s="10" t="s">
        <v>436</v>
      </c>
      <c r="J30" s="9" t="s">
        <v>445</v>
      </c>
      <c r="K30" s="9" t="s">
        <v>445</v>
      </c>
      <c r="L30" s="9" t="s">
        <v>445</v>
      </c>
      <c r="M30" s="171" t="s">
        <v>233</v>
      </c>
      <c r="N30" s="254" t="s">
        <v>233</v>
      </c>
      <c r="O30" s="255" t="s">
        <v>233</v>
      </c>
      <c r="P30" s="163"/>
    </row>
    <row r="31" spans="1:16" ht="12.75">
      <c r="A31" s="10" t="s">
        <v>408</v>
      </c>
      <c r="B31" s="9" t="s">
        <v>444</v>
      </c>
      <c r="C31" s="9" t="s">
        <v>444</v>
      </c>
      <c r="D31" s="9" t="s">
        <v>444</v>
      </c>
      <c r="E31" s="171" t="s">
        <v>233</v>
      </c>
      <c r="F31" s="254" t="s">
        <v>233</v>
      </c>
      <c r="G31" s="255" t="s">
        <v>233</v>
      </c>
      <c r="H31" s="129"/>
      <c r="I31" s="10" t="s">
        <v>437</v>
      </c>
      <c r="J31" s="9" t="s">
        <v>445</v>
      </c>
      <c r="K31" s="9" t="s">
        <v>445</v>
      </c>
      <c r="L31" s="9" t="s">
        <v>445</v>
      </c>
      <c r="M31" s="171" t="s">
        <v>233</v>
      </c>
      <c r="N31" s="254" t="s">
        <v>233</v>
      </c>
      <c r="O31" s="255" t="s">
        <v>233</v>
      </c>
      <c r="P31" s="163"/>
    </row>
    <row r="32" spans="1:16" ht="12.75">
      <c r="A32" s="10" t="s">
        <v>409</v>
      </c>
      <c r="B32" s="9" t="s">
        <v>445</v>
      </c>
      <c r="C32" s="9" t="s">
        <v>445</v>
      </c>
      <c r="D32" s="9" t="s">
        <v>445</v>
      </c>
      <c r="E32" s="171" t="s">
        <v>233</v>
      </c>
      <c r="F32" s="254" t="s">
        <v>233</v>
      </c>
      <c r="G32" s="255" t="s">
        <v>233</v>
      </c>
      <c r="H32" s="129"/>
      <c r="I32" s="10" t="s">
        <v>438</v>
      </c>
      <c r="J32" s="9" t="s">
        <v>445</v>
      </c>
      <c r="K32" s="9" t="s">
        <v>445</v>
      </c>
      <c r="L32" s="9" t="s">
        <v>445</v>
      </c>
      <c r="M32" s="171" t="s">
        <v>233</v>
      </c>
      <c r="N32" s="254" t="s">
        <v>233</v>
      </c>
      <c r="O32" s="255" t="s">
        <v>233</v>
      </c>
      <c r="P32" s="163"/>
    </row>
    <row r="33" spans="1:16" ht="12.75">
      <c r="A33" s="10" t="s">
        <v>410</v>
      </c>
      <c r="B33" s="9" t="s">
        <v>444</v>
      </c>
      <c r="C33" s="9" t="s">
        <v>444</v>
      </c>
      <c r="D33" s="9" t="s">
        <v>444</v>
      </c>
      <c r="E33" s="171" t="s">
        <v>233</v>
      </c>
      <c r="F33" s="254" t="s">
        <v>233</v>
      </c>
      <c r="G33" s="255" t="s">
        <v>233</v>
      </c>
      <c r="H33" s="129"/>
      <c r="I33" s="10" t="s">
        <v>439</v>
      </c>
      <c r="J33" s="9" t="s">
        <v>445</v>
      </c>
      <c r="K33" s="9" t="s">
        <v>445</v>
      </c>
      <c r="L33" s="9" t="s">
        <v>445</v>
      </c>
      <c r="M33" s="171" t="s">
        <v>233</v>
      </c>
      <c r="N33" s="254" t="s">
        <v>233</v>
      </c>
      <c r="O33" s="255" t="s">
        <v>233</v>
      </c>
      <c r="P33" s="163"/>
    </row>
    <row r="34" spans="1:16" ht="12.75">
      <c r="A34" s="10" t="s">
        <v>411</v>
      </c>
      <c r="B34" s="9" t="s">
        <v>445</v>
      </c>
      <c r="C34" s="9" t="s">
        <v>445</v>
      </c>
      <c r="D34" s="9" t="s">
        <v>445</v>
      </c>
      <c r="E34" s="171" t="s">
        <v>233</v>
      </c>
      <c r="F34" s="254" t="s">
        <v>233</v>
      </c>
      <c r="G34" s="255" t="s">
        <v>233</v>
      </c>
      <c r="H34" s="129"/>
      <c r="I34" s="10" t="s">
        <v>440</v>
      </c>
      <c r="J34" s="9" t="s">
        <v>445</v>
      </c>
      <c r="K34" s="9" t="s">
        <v>445</v>
      </c>
      <c r="L34" s="9" t="s">
        <v>445</v>
      </c>
      <c r="M34" s="171" t="s">
        <v>233</v>
      </c>
      <c r="N34" s="254" t="s">
        <v>233</v>
      </c>
      <c r="O34" s="255" t="s">
        <v>233</v>
      </c>
      <c r="P34" s="163"/>
    </row>
    <row r="35" spans="1:16" ht="12.75">
      <c r="A35" s="10" t="s">
        <v>412</v>
      </c>
      <c r="B35" s="9" t="s">
        <v>445</v>
      </c>
      <c r="C35" s="9" t="s">
        <v>445</v>
      </c>
      <c r="D35" s="9" t="s">
        <v>445</v>
      </c>
      <c r="E35" s="171" t="s">
        <v>233</v>
      </c>
      <c r="F35" s="254" t="s">
        <v>233</v>
      </c>
      <c r="G35" s="255" t="s">
        <v>233</v>
      </c>
      <c r="H35" s="129"/>
      <c r="I35" s="10" t="s">
        <v>441</v>
      </c>
      <c r="J35" s="9" t="s">
        <v>445</v>
      </c>
      <c r="K35" s="9" t="s">
        <v>445</v>
      </c>
      <c r="L35" s="9" t="s">
        <v>445</v>
      </c>
      <c r="M35" s="171" t="s">
        <v>233</v>
      </c>
      <c r="N35" s="254" t="s">
        <v>233</v>
      </c>
      <c r="O35" s="255" t="s">
        <v>233</v>
      </c>
      <c r="P35" s="163"/>
    </row>
    <row r="36" spans="1:16" ht="12.75">
      <c r="A36" s="10" t="s">
        <v>291</v>
      </c>
      <c r="B36" s="9" t="s">
        <v>445</v>
      </c>
      <c r="C36" s="9" t="s">
        <v>445</v>
      </c>
      <c r="D36" s="9" t="s">
        <v>445</v>
      </c>
      <c r="E36" s="171" t="s">
        <v>233</v>
      </c>
      <c r="F36" s="254" t="s">
        <v>233</v>
      </c>
      <c r="G36" s="255" t="s">
        <v>233</v>
      </c>
      <c r="H36" s="129"/>
      <c r="I36" s="10" t="s">
        <v>292</v>
      </c>
      <c r="J36" s="9" t="s">
        <v>444</v>
      </c>
      <c r="K36" s="9" t="s">
        <v>444</v>
      </c>
      <c r="L36" s="9" t="s">
        <v>444</v>
      </c>
      <c r="M36" s="171" t="s">
        <v>233</v>
      </c>
      <c r="N36" s="254" t="s">
        <v>233</v>
      </c>
      <c r="O36" s="255" t="s">
        <v>233</v>
      </c>
      <c r="P36" s="163"/>
    </row>
    <row r="37" spans="1:16" ht="12.75">
      <c r="A37" s="10" t="s">
        <v>413</v>
      </c>
      <c r="B37" s="9" t="s">
        <v>444</v>
      </c>
      <c r="C37" s="9" t="s">
        <v>444</v>
      </c>
      <c r="D37" s="9" t="s">
        <v>444</v>
      </c>
      <c r="E37" s="171" t="s">
        <v>233</v>
      </c>
      <c r="F37" s="254" t="s">
        <v>233</v>
      </c>
      <c r="G37" s="255" t="s">
        <v>233</v>
      </c>
      <c r="H37" s="127"/>
      <c r="I37" s="10" t="s">
        <v>442</v>
      </c>
      <c r="J37" s="9" t="s">
        <v>444</v>
      </c>
      <c r="K37" s="9" t="s">
        <v>444</v>
      </c>
      <c r="L37" s="9" t="s">
        <v>444</v>
      </c>
      <c r="M37" s="171" t="s">
        <v>233</v>
      </c>
      <c r="N37" s="254" t="s">
        <v>233</v>
      </c>
      <c r="O37" s="255" t="s">
        <v>233</v>
      </c>
      <c r="P37" s="163"/>
    </row>
    <row r="38" spans="1:16" ht="12.75">
      <c r="A38" s="10" t="s">
        <v>414</v>
      </c>
      <c r="B38" s="71">
        <v>0.19</v>
      </c>
      <c r="C38" s="71">
        <v>0.18</v>
      </c>
      <c r="D38" s="2">
        <v>0.16</v>
      </c>
      <c r="E38" s="102">
        <f>AVERAGE(B38:D38)</f>
        <v>0.17666666666666667</v>
      </c>
      <c r="F38" s="67">
        <f>STDEV(B38:D38)</f>
        <v>0.015275252316519307</v>
      </c>
      <c r="G38" s="21">
        <f>(F38/E38)*100</f>
        <v>8.646369235765645</v>
      </c>
      <c r="H38" s="129"/>
      <c r="I38" s="3" t="s">
        <v>443</v>
      </c>
      <c r="J38" s="9" t="s">
        <v>444</v>
      </c>
      <c r="K38" s="9" t="s">
        <v>444</v>
      </c>
      <c r="L38" s="9" t="s">
        <v>444</v>
      </c>
      <c r="M38" s="171" t="s">
        <v>233</v>
      </c>
      <c r="N38" s="254" t="s">
        <v>233</v>
      </c>
      <c r="O38" s="255" t="s">
        <v>233</v>
      </c>
      <c r="P38" s="163"/>
    </row>
    <row r="39" spans="1:16" ht="12.75">
      <c r="A39" s="5"/>
      <c r="B39" s="5"/>
      <c r="C39" s="5"/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  <c r="P39" s="163"/>
    </row>
    <row r="40" spans="1:16" ht="14.25">
      <c r="A40" s="16" t="s">
        <v>15</v>
      </c>
      <c r="P40" s="163"/>
    </row>
    <row r="41" ht="12.75">
      <c r="P41" s="163"/>
    </row>
    <row r="42" ht="12.75">
      <c r="P42" s="163"/>
    </row>
    <row r="43" ht="12.75">
      <c r="P43" s="163"/>
    </row>
    <row r="44" ht="12.75">
      <c r="P44" s="163"/>
    </row>
    <row r="45" ht="12.75">
      <c r="P45" s="163"/>
    </row>
    <row r="46" ht="12.75">
      <c r="P46" s="163"/>
    </row>
    <row r="47" ht="12.75">
      <c r="P47" s="163"/>
    </row>
    <row r="48" ht="12.75">
      <c r="P48" s="163"/>
    </row>
    <row r="49" ht="12.75">
      <c r="P49" s="163"/>
    </row>
    <row r="50" ht="12.75">
      <c r="P50" s="163"/>
    </row>
    <row r="51" ht="12.75">
      <c r="P51" s="163"/>
    </row>
    <row r="52" ht="12.75">
      <c r="P52" s="163"/>
    </row>
    <row r="53" ht="12.75">
      <c r="P53" s="163"/>
    </row>
    <row r="54" ht="12.75">
      <c r="P54" s="163"/>
    </row>
    <row r="55" ht="12.75">
      <c r="P55" s="163"/>
    </row>
    <row r="57" ht="12.75">
      <c r="P57" s="163"/>
    </row>
    <row r="58" ht="12.75">
      <c r="P58" s="163"/>
    </row>
    <row r="59" ht="12.75">
      <c r="P59" s="163"/>
    </row>
    <row r="60" ht="12.75">
      <c r="P60" s="163"/>
    </row>
    <row r="61" ht="12.75">
      <c r="P61" s="163"/>
    </row>
    <row r="62" ht="12.75">
      <c r="P62" s="163"/>
    </row>
    <row r="63" ht="12.75">
      <c r="P63" s="163"/>
    </row>
    <row r="64" ht="12.75">
      <c r="P64" s="163"/>
    </row>
    <row r="65" ht="12.75">
      <c r="P65" s="163"/>
    </row>
    <row r="66" ht="12.75">
      <c r="P66" s="163"/>
    </row>
    <row r="67" ht="12.75">
      <c r="P67" s="163"/>
    </row>
    <row r="68" ht="12.75">
      <c r="P68" s="163"/>
    </row>
    <row r="69" ht="12.75">
      <c r="P69" s="163"/>
    </row>
    <row r="70" ht="12.75">
      <c r="P70" s="163"/>
    </row>
    <row r="72" ht="12.75">
      <c r="P72" s="163"/>
    </row>
  </sheetData>
  <printOptions/>
  <pageMargins left="0.7" right="0.25" top="0.84" bottom="0.18" header="0.85" footer="0.16"/>
  <pageSetup firstPageNumber="56" useFirstPageNumber="1" horizontalDpi="600" verticalDpi="60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" sqref="A2"/>
    </sheetView>
  </sheetViews>
  <sheetFormatPr defaultColWidth="9.140625" defaultRowHeight="12.75"/>
  <cols>
    <col min="2" max="2" width="6.8515625" style="0" customWidth="1"/>
    <col min="3" max="3" width="19.7109375" style="0" customWidth="1"/>
    <col min="4" max="4" width="10.28125" style="0" customWidth="1"/>
    <col min="9" max="9" width="10.421875" style="0" customWidth="1"/>
    <col min="15" max="15" width="14.28125" style="0" customWidth="1"/>
    <col min="16" max="16" width="13.57421875" style="0" customWidth="1"/>
    <col min="17" max="17" width="28.7109375" style="0" customWidth="1"/>
    <col min="18" max="18" width="34.7109375" style="0" customWidth="1"/>
  </cols>
  <sheetData>
    <row r="1" ht="15.75">
      <c r="A1" s="7" t="s">
        <v>665</v>
      </c>
    </row>
    <row r="2" spans="1:16" ht="15.75">
      <c r="A2" s="7"/>
      <c r="P2" s="57"/>
    </row>
    <row r="3" ht="15.75">
      <c r="A3" s="7"/>
    </row>
    <row r="4" spans="1:16" ht="15.75">
      <c r="A4" s="7"/>
      <c r="P4" s="57"/>
    </row>
    <row r="5" ht="15.75">
      <c r="A5" s="7"/>
    </row>
    <row r="7" ht="12.75">
      <c r="P7" s="57"/>
    </row>
    <row r="9" spans="4:13" ht="14.25">
      <c r="D9" s="10" t="s">
        <v>15</v>
      </c>
      <c r="E9" s="10" t="s">
        <v>28</v>
      </c>
      <c r="F9" t="s">
        <v>48</v>
      </c>
      <c r="G9" s="10" t="s">
        <v>49</v>
      </c>
      <c r="H9" s="10" t="s">
        <v>50</v>
      </c>
      <c r="I9" s="10" t="s">
        <v>51</v>
      </c>
      <c r="J9" s="10" t="s">
        <v>52</v>
      </c>
      <c r="M9" s="10" t="s">
        <v>15</v>
      </c>
    </row>
    <row r="10" spans="1:21" ht="14.25">
      <c r="A10" s="4" t="s">
        <v>18</v>
      </c>
      <c r="B10" s="4" t="s">
        <v>53</v>
      </c>
      <c r="C10" s="4" t="s">
        <v>54</v>
      </c>
      <c r="D10" s="4" t="s">
        <v>55</v>
      </c>
      <c r="E10" s="4" t="s">
        <v>56</v>
      </c>
      <c r="F10" s="4" t="s">
        <v>106</v>
      </c>
      <c r="G10" s="4" t="s">
        <v>57</v>
      </c>
      <c r="H10" s="4" t="s">
        <v>35</v>
      </c>
      <c r="I10" s="4" t="s">
        <v>35</v>
      </c>
      <c r="J10" s="4" t="s">
        <v>35</v>
      </c>
      <c r="K10" s="4" t="s">
        <v>58</v>
      </c>
      <c r="L10" s="4" t="s">
        <v>37</v>
      </c>
      <c r="M10" s="4" t="s">
        <v>38</v>
      </c>
      <c r="P10" s="57"/>
      <c r="U10" s="9"/>
    </row>
    <row r="11" spans="1:1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6" ht="12.75" customHeight="1">
      <c r="A12" s="84">
        <v>36691</v>
      </c>
      <c r="B12" s="3" t="s">
        <v>120</v>
      </c>
      <c r="C12" s="3" t="s">
        <v>197</v>
      </c>
      <c r="D12" s="3" t="s">
        <v>59</v>
      </c>
      <c r="E12" s="10" t="s">
        <v>60</v>
      </c>
      <c r="F12" s="91">
        <v>200000</v>
      </c>
      <c r="G12" s="21">
        <v>10</v>
      </c>
      <c r="H12" s="93">
        <f>F12/G12</f>
        <v>20000</v>
      </c>
      <c r="I12" s="23">
        <v>121.12316326666667</v>
      </c>
      <c r="J12" s="91">
        <v>20606.645640000002</v>
      </c>
      <c r="K12" s="13">
        <f>(J12-I12)/H12*100</f>
        <v>102.42761238366667</v>
      </c>
      <c r="L12" s="10" t="s">
        <v>40</v>
      </c>
      <c r="M12" s="22" t="s">
        <v>41</v>
      </c>
      <c r="P12" s="57"/>
    </row>
    <row r="13" spans="1:16" ht="12.75" customHeight="1">
      <c r="A13" s="84">
        <v>36691</v>
      </c>
      <c r="B13" s="3" t="s">
        <v>121</v>
      </c>
      <c r="C13" s="3" t="s">
        <v>197</v>
      </c>
      <c r="D13" s="3" t="s">
        <v>59</v>
      </c>
      <c r="E13" s="10" t="s">
        <v>60</v>
      </c>
      <c r="F13" s="91">
        <v>20000</v>
      </c>
      <c r="G13" s="21">
        <v>10</v>
      </c>
      <c r="H13" s="93">
        <f>F13/G13</f>
        <v>2000</v>
      </c>
      <c r="I13" s="88">
        <v>9.966375466666667</v>
      </c>
      <c r="J13" s="91">
        <v>2031.78812</v>
      </c>
      <c r="K13" s="13">
        <f>(J13-I13)/H13*100</f>
        <v>101.09108722666666</v>
      </c>
      <c r="L13" s="10" t="s">
        <v>40</v>
      </c>
      <c r="M13" s="22" t="s">
        <v>41</v>
      </c>
      <c r="P13" s="9"/>
    </row>
    <row r="14" spans="1:13" ht="12.75" customHeight="1">
      <c r="A14" s="84">
        <v>36691</v>
      </c>
      <c r="B14" s="3" t="s">
        <v>122</v>
      </c>
      <c r="C14" s="3" t="s">
        <v>197</v>
      </c>
      <c r="D14" s="3" t="s">
        <v>59</v>
      </c>
      <c r="E14" s="10" t="s">
        <v>60</v>
      </c>
      <c r="F14" s="91">
        <v>20000</v>
      </c>
      <c r="G14" s="21">
        <v>10</v>
      </c>
      <c r="H14" s="93">
        <f>F14/G14</f>
        <v>2000</v>
      </c>
      <c r="I14" s="88">
        <v>0.4321509333333334</v>
      </c>
      <c r="J14" s="91">
        <v>2095.49506</v>
      </c>
      <c r="K14" s="13">
        <f>(J14-I14)/H14*100</f>
        <v>104.75314545333335</v>
      </c>
      <c r="L14" s="10" t="s">
        <v>40</v>
      </c>
      <c r="M14" s="22" t="s">
        <v>41</v>
      </c>
    </row>
    <row r="15" spans="1:16" ht="12.75" customHeight="1">
      <c r="A15" s="84">
        <v>36691</v>
      </c>
      <c r="B15" s="3" t="s">
        <v>123</v>
      </c>
      <c r="C15" s="3" t="s">
        <v>197</v>
      </c>
      <c r="D15" s="3" t="s">
        <v>59</v>
      </c>
      <c r="E15" s="10" t="s">
        <v>60</v>
      </c>
      <c r="F15" s="91">
        <v>200000</v>
      </c>
      <c r="G15" s="21">
        <v>10</v>
      </c>
      <c r="H15" s="93">
        <f>F15/G15</f>
        <v>20000</v>
      </c>
      <c r="I15" s="88">
        <v>1.1114285</v>
      </c>
      <c r="J15" s="91">
        <v>20612.35936</v>
      </c>
      <c r="K15" s="13">
        <f>(J15-I15)/H15*100</f>
        <v>103.05623965749999</v>
      </c>
      <c r="L15" s="10" t="s">
        <v>40</v>
      </c>
      <c r="M15" s="22" t="s">
        <v>41</v>
      </c>
      <c r="P15" s="57"/>
    </row>
    <row r="16" spans="1:13" ht="12.75" customHeight="1">
      <c r="A16" s="84">
        <v>36691</v>
      </c>
      <c r="B16" s="3" t="s">
        <v>125</v>
      </c>
      <c r="C16" s="3" t="s">
        <v>197</v>
      </c>
      <c r="D16" s="3" t="s">
        <v>59</v>
      </c>
      <c r="E16" s="10" t="s">
        <v>60</v>
      </c>
      <c r="F16" s="91">
        <v>2000</v>
      </c>
      <c r="G16" s="21">
        <v>10</v>
      </c>
      <c r="H16" s="93">
        <f>F16/G16</f>
        <v>200</v>
      </c>
      <c r="I16" s="88">
        <v>-7.911554166666666</v>
      </c>
      <c r="J16" s="91">
        <v>200.97166</v>
      </c>
      <c r="K16" s="13">
        <f>(J16-I16)/H16*100</f>
        <v>104.44160708333334</v>
      </c>
      <c r="L16" s="10" t="s">
        <v>40</v>
      </c>
      <c r="M16" s="22" t="s">
        <v>41</v>
      </c>
    </row>
    <row r="17" spans="1:13" ht="12.75" customHeight="1">
      <c r="A17" s="3"/>
      <c r="B17" s="3"/>
      <c r="C17" s="3"/>
      <c r="D17" s="3"/>
      <c r="E17" s="3"/>
      <c r="F17" s="91"/>
      <c r="G17" s="3"/>
      <c r="H17" s="90"/>
      <c r="I17" s="3"/>
      <c r="J17" s="91"/>
      <c r="K17" s="3"/>
      <c r="L17" s="3"/>
      <c r="M17" s="3"/>
    </row>
    <row r="18" spans="1:13" ht="15" customHeight="1">
      <c r="A18" s="84">
        <v>36691</v>
      </c>
      <c r="B18" s="3" t="s">
        <v>120</v>
      </c>
      <c r="C18" s="10" t="s">
        <v>192</v>
      </c>
      <c r="D18" s="10" t="s">
        <v>59</v>
      </c>
      <c r="E18" s="10" t="s">
        <v>60</v>
      </c>
      <c r="F18" s="91">
        <v>200000</v>
      </c>
      <c r="G18" s="21">
        <v>10</v>
      </c>
      <c r="H18" s="93">
        <f>F18/G18</f>
        <v>20000</v>
      </c>
      <c r="I18" s="23">
        <v>1686.6637433333333</v>
      </c>
      <c r="J18" s="91">
        <v>23865.61621</v>
      </c>
      <c r="K18" s="13">
        <f>(J18-I18)/H18*100</f>
        <v>110.89476233333333</v>
      </c>
      <c r="L18" s="10" t="s">
        <v>40</v>
      </c>
      <c r="M18" s="22" t="s">
        <v>41</v>
      </c>
    </row>
    <row r="19" spans="1:13" ht="12.75" customHeight="1">
      <c r="A19" s="84">
        <v>36691</v>
      </c>
      <c r="B19" s="3" t="s">
        <v>121</v>
      </c>
      <c r="C19" s="10" t="s">
        <v>192</v>
      </c>
      <c r="D19" s="10" t="s">
        <v>59</v>
      </c>
      <c r="E19" s="10" t="s">
        <v>60</v>
      </c>
      <c r="F19" s="91">
        <v>20000</v>
      </c>
      <c r="G19" s="21">
        <v>10</v>
      </c>
      <c r="H19" s="93">
        <f>F19/G19</f>
        <v>2000</v>
      </c>
      <c r="I19" s="23">
        <v>221.6362333333333</v>
      </c>
      <c r="J19" s="91">
        <v>2432.72966</v>
      </c>
      <c r="K19" s="13">
        <f>(J19-I19)/H19*100</f>
        <v>110.55467133333335</v>
      </c>
      <c r="L19" s="10" t="s">
        <v>40</v>
      </c>
      <c r="M19" s="22" t="s">
        <v>41</v>
      </c>
    </row>
    <row r="20" spans="1:13" ht="12.75" customHeight="1">
      <c r="A20" s="84">
        <v>36691</v>
      </c>
      <c r="B20" s="3" t="s">
        <v>122</v>
      </c>
      <c r="C20" s="10" t="s">
        <v>192</v>
      </c>
      <c r="D20" s="10" t="s">
        <v>59</v>
      </c>
      <c r="E20" s="10" t="s">
        <v>60</v>
      </c>
      <c r="F20" s="91">
        <v>20000</v>
      </c>
      <c r="G20" s="21">
        <v>10</v>
      </c>
      <c r="H20" s="93">
        <f>F20/G20</f>
        <v>2000</v>
      </c>
      <c r="I20" s="88">
        <v>1.3178766666666668</v>
      </c>
      <c r="J20" s="91">
        <v>2216.2340766666666</v>
      </c>
      <c r="K20" s="13">
        <f>(J20-I20)/H20*100</f>
        <v>110.74581</v>
      </c>
      <c r="L20" s="10" t="s">
        <v>40</v>
      </c>
      <c r="M20" s="22" t="s">
        <v>41</v>
      </c>
    </row>
    <row r="21" spans="1:13" ht="12.75" customHeight="1">
      <c r="A21" s="84">
        <v>36691</v>
      </c>
      <c r="B21" s="3" t="s">
        <v>123</v>
      </c>
      <c r="C21" s="10" t="s">
        <v>192</v>
      </c>
      <c r="D21" s="10" t="s">
        <v>59</v>
      </c>
      <c r="E21" s="10" t="s">
        <v>60</v>
      </c>
      <c r="F21" s="91">
        <v>200000</v>
      </c>
      <c r="G21" s="21">
        <v>10</v>
      </c>
      <c r="H21" s="93">
        <f>F21/G21</f>
        <v>20000</v>
      </c>
      <c r="I21" s="88">
        <v>1.3553700000000006</v>
      </c>
      <c r="J21" s="91">
        <v>22044.676383333335</v>
      </c>
      <c r="K21" s="13">
        <f>(J21-I21)/H21*100</f>
        <v>110.21660506666666</v>
      </c>
      <c r="L21" s="10" t="s">
        <v>40</v>
      </c>
      <c r="M21" s="22" t="s">
        <v>41</v>
      </c>
    </row>
    <row r="22" spans="1:16" ht="12.75" customHeight="1">
      <c r="A22" s="84">
        <v>36691</v>
      </c>
      <c r="B22" s="3" t="s">
        <v>125</v>
      </c>
      <c r="C22" s="10" t="s">
        <v>192</v>
      </c>
      <c r="D22" s="10" t="s">
        <v>59</v>
      </c>
      <c r="E22" s="10" t="s">
        <v>60</v>
      </c>
      <c r="F22" s="91">
        <v>2000</v>
      </c>
      <c r="G22" s="21">
        <v>10</v>
      </c>
      <c r="H22" s="93">
        <f>F22/G22</f>
        <v>200</v>
      </c>
      <c r="I22" s="88">
        <v>0.8544666666666663</v>
      </c>
      <c r="J22" s="91">
        <v>224.83656333333334</v>
      </c>
      <c r="K22" s="13">
        <f>(J22-I22)/H22*100</f>
        <v>111.99104833333334</v>
      </c>
      <c r="L22" s="10" t="s">
        <v>40</v>
      </c>
      <c r="M22" s="22" t="s">
        <v>41</v>
      </c>
      <c r="P22" s="10"/>
    </row>
    <row r="23" spans="1:16" ht="12.75" customHeight="1">
      <c r="A23" s="11"/>
      <c r="B23" s="3"/>
      <c r="C23" s="10"/>
      <c r="D23" s="10"/>
      <c r="E23" s="10"/>
      <c r="F23" s="92"/>
      <c r="G23" s="21"/>
      <c r="H23" s="93"/>
      <c r="I23" s="30"/>
      <c r="J23" s="92"/>
      <c r="K23" s="13"/>
      <c r="L23" s="10"/>
      <c r="M23" s="22"/>
      <c r="P23" s="10"/>
    </row>
    <row r="24" spans="1:16" ht="13.5" customHeight="1">
      <c r="A24" s="84">
        <v>36691</v>
      </c>
      <c r="B24" s="3" t="s">
        <v>120</v>
      </c>
      <c r="C24" s="10" t="s">
        <v>192</v>
      </c>
      <c r="D24" s="10" t="s">
        <v>59</v>
      </c>
      <c r="E24" s="10" t="s">
        <v>60</v>
      </c>
      <c r="F24" s="92">
        <v>2000000</v>
      </c>
      <c r="G24" s="21">
        <v>10</v>
      </c>
      <c r="H24" s="93">
        <f>F24/G24</f>
        <v>200000</v>
      </c>
      <c r="I24" s="23">
        <v>1686.6637433333333</v>
      </c>
      <c r="J24" s="92">
        <v>217676.15642999997</v>
      </c>
      <c r="K24" s="13">
        <f>(J24-I24)/H24*100</f>
        <v>107.99474634333333</v>
      </c>
      <c r="L24" s="10" t="s">
        <v>40</v>
      </c>
      <c r="M24" s="22" t="s">
        <v>41</v>
      </c>
      <c r="P24" s="10"/>
    </row>
    <row r="25" spans="1:13" ht="13.5" customHeight="1">
      <c r="A25" s="84">
        <v>36691</v>
      </c>
      <c r="B25" s="3" t="s">
        <v>121</v>
      </c>
      <c r="C25" s="10" t="s">
        <v>192</v>
      </c>
      <c r="D25" s="10" t="s">
        <v>59</v>
      </c>
      <c r="E25" s="10" t="s">
        <v>60</v>
      </c>
      <c r="F25" s="92">
        <v>200000</v>
      </c>
      <c r="G25" s="21">
        <v>10</v>
      </c>
      <c r="H25" s="93">
        <f>F25/G25</f>
        <v>20000</v>
      </c>
      <c r="I25" s="23">
        <v>221.6362333333333</v>
      </c>
      <c r="J25" s="92">
        <v>22192.59034</v>
      </c>
      <c r="K25" s="13">
        <f>(J25-I25)/H25*100</f>
        <v>109.85477053333332</v>
      </c>
      <c r="L25" s="10" t="s">
        <v>40</v>
      </c>
      <c r="M25" s="22" t="s">
        <v>41</v>
      </c>
    </row>
    <row r="26" spans="1:13" ht="13.5" customHeight="1">
      <c r="A26" s="84">
        <v>36691</v>
      </c>
      <c r="B26" s="3" t="s">
        <v>122</v>
      </c>
      <c r="C26" s="10" t="s">
        <v>192</v>
      </c>
      <c r="D26" s="10" t="s">
        <v>59</v>
      </c>
      <c r="E26" s="10" t="s">
        <v>60</v>
      </c>
      <c r="F26" s="92">
        <v>200000</v>
      </c>
      <c r="G26" s="21">
        <v>10</v>
      </c>
      <c r="H26" s="93">
        <f>F26/G26</f>
        <v>20000</v>
      </c>
      <c r="I26" s="88">
        <v>1.3178766666666668</v>
      </c>
      <c r="J26" s="92">
        <v>22255.660626666668</v>
      </c>
      <c r="K26" s="13">
        <f>(J26-I26)/H26*100</f>
        <v>111.27171375</v>
      </c>
      <c r="L26" s="10" t="s">
        <v>40</v>
      </c>
      <c r="M26" s="22" t="s">
        <v>41</v>
      </c>
    </row>
    <row r="27" spans="1:13" ht="13.5" customHeight="1">
      <c r="A27" s="84">
        <v>36691</v>
      </c>
      <c r="B27" s="3" t="s">
        <v>123</v>
      </c>
      <c r="C27" s="10" t="s">
        <v>192</v>
      </c>
      <c r="D27" s="10" t="s">
        <v>59</v>
      </c>
      <c r="E27" s="10" t="s">
        <v>60</v>
      </c>
      <c r="F27" s="92">
        <v>2000000</v>
      </c>
      <c r="G27" s="21">
        <v>10</v>
      </c>
      <c r="H27" s="93">
        <f>F27/G27</f>
        <v>200000</v>
      </c>
      <c r="I27" s="88">
        <v>1.3553700000000006</v>
      </c>
      <c r="J27" s="92">
        <v>221512.24137333332</v>
      </c>
      <c r="K27" s="13">
        <f>(J27-I27)/H27*100</f>
        <v>110.75544300166666</v>
      </c>
      <c r="L27" s="10" t="s">
        <v>40</v>
      </c>
      <c r="M27" s="22" t="s">
        <v>41</v>
      </c>
    </row>
    <row r="28" spans="1:13" ht="13.5" customHeight="1">
      <c r="A28" s="84">
        <v>36691</v>
      </c>
      <c r="B28" s="3" t="s">
        <v>125</v>
      </c>
      <c r="C28" s="10" t="s">
        <v>192</v>
      </c>
      <c r="D28" s="10" t="s">
        <v>59</v>
      </c>
      <c r="E28" s="10" t="s">
        <v>60</v>
      </c>
      <c r="F28" s="92">
        <v>20000</v>
      </c>
      <c r="G28" s="21">
        <v>10</v>
      </c>
      <c r="H28" s="93">
        <f>F28/G28</f>
        <v>2000</v>
      </c>
      <c r="I28" s="88">
        <v>0.8544666666666663</v>
      </c>
      <c r="J28" s="92">
        <v>2180.281233333333</v>
      </c>
      <c r="K28" s="13">
        <f>(J28-I28)/H28*100</f>
        <v>108.97133833333332</v>
      </c>
      <c r="L28" s="10" t="s">
        <v>40</v>
      </c>
      <c r="M28" s="22" t="s">
        <v>41</v>
      </c>
    </row>
    <row r="29" spans="1:13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5" customHeight="1">
      <c r="A31" s="16" t="s">
        <v>61</v>
      </c>
    </row>
    <row r="32" spans="2:3" ht="15.75" customHeight="1">
      <c r="B32" s="17" t="s">
        <v>62</v>
      </c>
      <c r="C32" s="17"/>
    </row>
    <row r="33" ht="14.25" customHeight="1">
      <c r="A33" s="16" t="s">
        <v>706</v>
      </c>
    </row>
    <row r="34" ht="15.75" customHeight="1">
      <c r="A34" s="16" t="s">
        <v>63</v>
      </c>
    </row>
    <row r="35" ht="15" customHeight="1">
      <c r="A35" s="16" t="s">
        <v>64</v>
      </c>
    </row>
    <row r="36" ht="15" customHeight="1">
      <c r="A36" s="16" t="s">
        <v>65</v>
      </c>
    </row>
    <row r="37" ht="15.75" customHeight="1">
      <c r="A37" s="16" t="s">
        <v>66</v>
      </c>
    </row>
    <row r="38" ht="15" customHeight="1"/>
  </sheetData>
  <printOptions/>
  <pageMargins left="0.58" right="0.25" top="0.99" bottom="0.17" header="0.85" footer="0.33"/>
  <pageSetup firstPageNumber="57" useFirstPageNumber="1" horizontalDpi="600" verticalDpi="60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80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26" customWidth="1"/>
    <col min="2" max="5" width="11.8515625" style="126" customWidth="1"/>
    <col min="6" max="6" width="14.421875" style="126" customWidth="1"/>
    <col min="7" max="9" width="11.8515625" style="126" customWidth="1"/>
    <col min="10" max="10" width="15.7109375" style="126" customWidth="1"/>
    <col min="11" max="11" width="7.57421875" style="126" customWidth="1"/>
    <col min="12" max="12" width="22.421875" style="126" customWidth="1"/>
    <col min="13" max="15" width="22.8515625" style="126" customWidth="1"/>
    <col min="16" max="77" width="10.57421875" style="126" customWidth="1"/>
    <col min="78" max="16384" width="9.140625" style="126" customWidth="1"/>
  </cols>
  <sheetData>
    <row r="1" spans="1:26" ht="15.75">
      <c r="A1" s="125" t="s">
        <v>466</v>
      </c>
      <c r="K1" s="125"/>
      <c r="R1" s="166"/>
      <c r="Z1" s="166"/>
    </row>
    <row r="2" spans="1:27" ht="14.25" customHeight="1">
      <c r="A2" s="125"/>
      <c r="B2" s="125" t="s">
        <v>677</v>
      </c>
      <c r="C2" s="125"/>
      <c r="D2" s="125"/>
      <c r="K2" s="125"/>
      <c r="L2" s="125"/>
      <c r="R2" s="125"/>
      <c r="S2" s="125"/>
      <c r="Z2" s="125"/>
      <c r="AA2" s="125"/>
    </row>
    <row r="3" spans="1:27" ht="14.25" customHeight="1">
      <c r="A3" s="125"/>
      <c r="B3" s="125" t="s">
        <v>468</v>
      </c>
      <c r="C3" s="125"/>
      <c r="D3" s="125"/>
      <c r="K3" s="125"/>
      <c r="L3" s="125"/>
      <c r="R3" s="125"/>
      <c r="S3" s="125"/>
      <c r="Z3" s="125"/>
      <c r="AA3" s="125"/>
    </row>
    <row r="4" spans="1:27" ht="14.25" customHeight="1">
      <c r="A4" s="125"/>
      <c r="B4" s="125"/>
      <c r="C4" s="125"/>
      <c r="D4" s="125"/>
      <c r="K4" s="125"/>
      <c r="L4" s="125"/>
      <c r="R4" s="125"/>
      <c r="S4" s="125"/>
      <c r="Z4" s="125"/>
      <c r="AA4" s="125"/>
    </row>
    <row r="5" spans="1:27" ht="14.25" customHeight="1">
      <c r="A5" s="125"/>
      <c r="B5" s="125"/>
      <c r="C5" s="125"/>
      <c r="D5" s="125"/>
      <c r="K5" s="125"/>
      <c r="L5" s="125"/>
      <c r="R5" s="125"/>
      <c r="S5" s="125"/>
      <c r="Z5" s="125"/>
      <c r="AA5" s="125"/>
    </row>
    <row r="6" spans="1:27" ht="14.25" customHeight="1">
      <c r="A6" s="125"/>
      <c r="B6" s="125"/>
      <c r="C6" s="125"/>
      <c r="D6" s="125"/>
      <c r="K6" s="125"/>
      <c r="L6" s="125"/>
      <c r="R6" s="125"/>
      <c r="S6" s="125"/>
      <c r="Z6" s="125"/>
      <c r="AA6" s="125"/>
    </row>
    <row r="7" spans="1:27" ht="14.25" customHeight="1">
      <c r="A7" s="125"/>
      <c r="B7" s="125"/>
      <c r="C7" s="129">
        <v>21499</v>
      </c>
      <c r="E7" s="10">
        <v>21496</v>
      </c>
      <c r="F7" s="10">
        <v>21497</v>
      </c>
      <c r="G7" s="10">
        <v>21498</v>
      </c>
      <c r="K7" s="125"/>
      <c r="L7" s="125"/>
      <c r="R7" s="125"/>
      <c r="Z7" s="125"/>
      <c r="AA7" s="125"/>
    </row>
    <row r="8" spans="2:31" ht="14.25" customHeight="1">
      <c r="B8" s="10"/>
      <c r="C8" s="10" t="s">
        <v>29</v>
      </c>
      <c r="E8" s="127" t="s">
        <v>470</v>
      </c>
      <c r="F8" s="127" t="s">
        <v>471</v>
      </c>
      <c r="G8" s="127" t="s">
        <v>472</v>
      </c>
      <c r="I8" s="10"/>
      <c r="J8" s="10"/>
      <c r="L8" s="10"/>
      <c r="M8" s="10"/>
      <c r="N8" s="10"/>
      <c r="O8" s="10"/>
      <c r="P8" s="10"/>
      <c r="Q8" s="10"/>
      <c r="S8" s="10"/>
      <c r="T8" s="10"/>
      <c r="U8" s="10"/>
      <c r="V8" s="10"/>
      <c r="W8" s="10"/>
      <c r="X8" s="10"/>
      <c r="Y8" s="10"/>
      <c r="AA8" s="127"/>
      <c r="AB8" s="127"/>
      <c r="AC8" s="127"/>
      <c r="AD8" s="127"/>
      <c r="AE8" s="127"/>
    </row>
    <row r="9" spans="2:31" ht="14.25" customHeight="1">
      <c r="B9" s="127" t="s">
        <v>29</v>
      </c>
      <c r="C9" s="127" t="s">
        <v>579</v>
      </c>
      <c r="D9" s="172">
        <v>21500</v>
      </c>
      <c r="E9" s="127" t="s">
        <v>475</v>
      </c>
      <c r="F9" s="127" t="s">
        <v>473</v>
      </c>
      <c r="G9" s="127" t="s">
        <v>474</v>
      </c>
      <c r="I9" s="127"/>
      <c r="J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12.75">
      <c r="A10" s="128" t="s">
        <v>19</v>
      </c>
      <c r="B10" s="4" t="s">
        <v>469</v>
      </c>
      <c r="C10" s="4" t="s">
        <v>469</v>
      </c>
      <c r="D10" s="4" t="s">
        <v>484</v>
      </c>
      <c r="E10" s="4" t="s">
        <v>469</v>
      </c>
      <c r="F10" s="4" t="s">
        <v>469</v>
      </c>
      <c r="G10" s="4" t="s">
        <v>469</v>
      </c>
      <c r="I10" s="3"/>
      <c r="J10" s="3"/>
      <c r="K10" s="129"/>
      <c r="L10" s="3"/>
      <c r="M10" s="3"/>
      <c r="N10" s="3"/>
      <c r="O10" s="3"/>
      <c r="P10" s="3"/>
      <c r="Q10" s="3"/>
      <c r="R10" s="129"/>
      <c r="S10" s="3"/>
      <c r="T10" s="3"/>
      <c r="U10" s="3"/>
      <c r="V10" s="3"/>
      <c r="W10" s="3"/>
      <c r="X10" s="3"/>
      <c r="Y10" s="3"/>
      <c r="Z10" s="129"/>
      <c r="AA10" s="127"/>
      <c r="AB10" s="127"/>
      <c r="AC10" s="127"/>
      <c r="AD10" s="127"/>
      <c r="AE10" s="127"/>
    </row>
    <row r="12" spans="1:31" ht="12.75">
      <c r="A12" s="129" t="s">
        <v>392</v>
      </c>
      <c r="B12" s="9" t="s">
        <v>444</v>
      </c>
      <c r="C12" s="9">
        <v>30</v>
      </c>
      <c r="D12" s="9">
        <v>21</v>
      </c>
      <c r="E12" s="9">
        <v>1.7</v>
      </c>
      <c r="F12" s="9">
        <v>1.2</v>
      </c>
      <c r="G12" s="130">
        <v>3.1</v>
      </c>
      <c r="H12" s="9"/>
      <c r="I12" s="9"/>
      <c r="J12" s="71"/>
      <c r="K12" s="129"/>
      <c r="L12" s="71"/>
      <c r="M12" s="71"/>
      <c r="N12" s="71"/>
      <c r="O12" s="71"/>
      <c r="P12" s="71"/>
      <c r="Q12" s="71"/>
      <c r="R12" s="129"/>
      <c r="S12" s="71"/>
      <c r="T12" s="71"/>
      <c r="U12" s="71"/>
      <c r="V12" s="71"/>
      <c r="W12" s="71"/>
      <c r="X12" s="71"/>
      <c r="Y12" s="71"/>
      <c r="Z12" s="129"/>
      <c r="AA12" s="130"/>
      <c r="AB12" s="130"/>
      <c r="AC12" s="130"/>
      <c r="AD12" s="130"/>
      <c r="AE12" s="130"/>
    </row>
    <row r="13" spans="1:31" ht="12.75">
      <c r="A13" s="127" t="s">
        <v>393</v>
      </c>
      <c r="B13" s="9" t="s">
        <v>444</v>
      </c>
      <c r="C13" s="9">
        <v>1.2</v>
      </c>
      <c r="D13" s="9">
        <v>1.6</v>
      </c>
      <c r="E13" s="9" t="s">
        <v>444</v>
      </c>
      <c r="F13" s="9" t="s">
        <v>444</v>
      </c>
      <c r="G13" s="130" t="s">
        <v>444</v>
      </c>
      <c r="H13" s="9"/>
      <c r="I13" s="9"/>
      <c r="J13" s="71"/>
      <c r="K13" s="127"/>
      <c r="L13" s="71"/>
      <c r="M13" s="71"/>
      <c r="N13" s="71"/>
      <c r="O13" s="71"/>
      <c r="P13" s="71"/>
      <c r="Q13" s="71"/>
      <c r="R13" s="127"/>
      <c r="S13" s="71"/>
      <c r="T13" s="71"/>
      <c r="U13" s="71"/>
      <c r="V13" s="71"/>
      <c r="W13" s="71"/>
      <c r="X13" s="71"/>
      <c r="Y13" s="71"/>
      <c r="Z13" s="127"/>
      <c r="AA13" s="130"/>
      <c r="AB13" s="130"/>
      <c r="AC13" s="130"/>
      <c r="AD13" s="130"/>
      <c r="AE13" s="130"/>
    </row>
    <row r="14" spans="1:31" ht="12.75">
      <c r="A14" s="127" t="s">
        <v>394</v>
      </c>
      <c r="B14" s="9">
        <v>9500</v>
      </c>
      <c r="C14" s="9">
        <v>330</v>
      </c>
      <c r="D14" s="9">
        <v>290</v>
      </c>
      <c r="E14" s="9">
        <v>11000</v>
      </c>
      <c r="F14" s="9">
        <v>13000</v>
      </c>
      <c r="G14" s="130">
        <v>11000</v>
      </c>
      <c r="H14" s="9"/>
      <c r="I14" s="9"/>
      <c r="J14" s="71"/>
      <c r="K14" s="127"/>
      <c r="L14" s="71"/>
      <c r="M14" s="71"/>
      <c r="N14" s="71"/>
      <c r="O14" s="71"/>
      <c r="P14" s="71"/>
      <c r="Q14" s="71"/>
      <c r="R14" s="127"/>
      <c r="S14" s="71"/>
      <c r="T14" s="71"/>
      <c r="U14" s="71"/>
      <c r="V14" s="71"/>
      <c r="W14" s="71"/>
      <c r="X14" s="71"/>
      <c r="Y14" s="71"/>
      <c r="Z14" s="127"/>
      <c r="AA14" s="130"/>
      <c r="AB14" s="130"/>
      <c r="AC14" s="130"/>
      <c r="AD14" s="130"/>
      <c r="AE14" s="130"/>
    </row>
    <row r="15" spans="1:31" ht="12.75">
      <c r="A15" s="127" t="s">
        <v>395</v>
      </c>
      <c r="B15" s="9">
        <v>5000</v>
      </c>
      <c r="C15" s="9">
        <v>2600</v>
      </c>
      <c r="D15" s="9">
        <v>2100</v>
      </c>
      <c r="E15" s="9">
        <v>5600</v>
      </c>
      <c r="F15" s="9">
        <v>6500</v>
      </c>
      <c r="G15" s="130">
        <v>6800</v>
      </c>
      <c r="H15" s="9"/>
      <c r="I15" s="9"/>
      <c r="J15" s="71"/>
      <c r="K15" s="127"/>
      <c r="L15" s="71"/>
      <c r="M15" s="71"/>
      <c r="N15" s="71"/>
      <c r="O15" s="71"/>
      <c r="P15" s="71"/>
      <c r="Q15" s="71"/>
      <c r="R15" s="127"/>
      <c r="S15" s="71"/>
      <c r="T15" s="71"/>
      <c r="U15" s="71"/>
      <c r="V15" s="71"/>
      <c r="W15" s="71"/>
      <c r="X15" s="71"/>
      <c r="Y15" s="71"/>
      <c r="Z15" s="127"/>
      <c r="AA15" s="130"/>
      <c r="AB15" s="130"/>
      <c r="AC15" s="130"/>
      <c r="AD15" s="130"/>
      <c r="AE15" s="130"/>
    </row>
    <row r="16" spans="1:31" ht="12.75">
      <c r="A16" s="129" t="s">
        <v>396</v>
      </c>
      <c r="B16" s="9">
        <v>630</v>
      </c>
      <c r="C16" s="9">
        <v>20000</v>
      </c>
      <c r="D16" s="9">
        <v>19000</v>
      </c>
      <c r="E16" s="9">
        <v>1800</v>
      </c>
      <c r="F16" s="9">
        <v>940</v>
      </c>
      <c r="G16" s="130">
        <v>3400</v>
      </c>
      <c r="H16" s="9"/>
      <c r="I16" s="9"/>
      <c r="J16" s="71"/>
      <c r="K16" s="129"/>
      <c r="L16" s="71"/>
      <c r="M16" s="71"/>
      <c r="N16" s="71"/>
      <c r="O16" s="71"/>
      <c r="P16" s="71"/>
      <c r="Q16" s="71"/>
      <c r="R16" s="129"/>
      <c r="S16" s="71"/>
      <c r="T16" s="71"/>
      <c r="U16" s="71"/>
      <c r="V16" s="71"/>
      <c r="W16" s="71"/>
      <c r="X16" s="71"/>
      <c r="Y16" s="71"/>
      <c r="Z16" s="129"/>
      <c r="AA16" s="130"/>
      <c r="AB16" s="130"/>
      <c r="AC16" s="130"/>
      <c r="AD16" s="130"/>
      <c r="AE16" s="130"/>
    </row>
    <row r="17" spans="1:31" ht="12.75">
      <c r="A17" s="127" t="s">
        <v>397</v>
      </c>
      <c r="B17" s="9">
        <v>18000</v>
      </c>
      <c r="C17" s="9">
        <v>2400</v>
      </c>
      <c r="D17" s="9">
        <v>2100</v>
      </c>
      <c r="E17" s="9">
        <v>20000</v>
      </c>
      <c r="F17" s="9">
        <v>24000</v>
      </c>
      <c r="G17" s="130">
        <v>20000</v>
      </c>
      <c r="H17" s="9"/>
      <c r="I17" s="9"/>
      <c r="J17" s="71"/>
      <c r="K17" s="127"/>
      <c r="L17" s="71"/>
      <c r="M17" s="71"/>
      <c r="N17" s="71"/>
      <c r="O17" s="71"/>
      <c r="P17" s="71"/>
      <c r="Q17" s="71"/>
      <c r="R17" s="127"/>
      <c r="S17" s="71"/>
      <c r="T17" s="71"/>
      <c r="U17" s="71"/>
      <c r="V17" s="71"/>
      <c r="W17" s="71"/>
      <c r="X17" s="71"/>
      <c r="Y17" s="71"/>
      <c r="Z17" s="127"/>
      <c r="AA17" s="130"/>
      <c r="AB17" s="130"/>
      <c r="AC17" s="130"/>
      <c r="AD17" s="130"/>
      <c r="AE17" s="130"/>
    </row>
    <row r="18" spans="1:31" ht="12.75">
      <c r="A18" s="127" t="s">
        <v>398</v>
      </c>
      <c r="B18" s="9">
        <v>25000</v>
      </c>
      <c r="C18" s="9">
        <v>1400</v>
      </c>
      <c r="D18" s="9">
        <v>2600</v>
      </c>
      <c r="E18" s="9">
        <v>27000</v>
      </c>
      <c r="F18" s="9">
        <v>29000</v>
      </c>
      <c r="G18" s="130">
        <v>33000</v>
      </c>
      <c r="H18" s="9"/>
      <c r="I18" s="9"/>
      <c r="J18" s="71"/>
      <c r="K18" s="127"/>
      <c r="L18" s="71"/>
      <c r="M18" s="71"/>
      <c r="N18" s="71"/>
      <c r="O18" s="71"/>
      <c r="P18" s="71"/>
      <c r="Q18" s="71"/>
      <c r="R18" s="127"/>
      <c r="S18" s="71"/>
      <c r="T18" s="71"/>
      <c r="U18" s="71"/>
      <c r="V18" s="71"/>
      <c r="W18" s="71"/>
      <c r="X18" s="71"/>
      <c r="Y18" s="71"/>
      <c r="Z18" s="127"/>
      <c r="AA18" s="130"/>
      <c r="AB18" s="130"/>
      <c r="AC18" s="130"/>
      <c r="AD18" s="130"/>
      <c r="AE18" s="130"/>
    </row>
    <row r="19" spans="1:31" ht="12.75">
      <c r="A19" s="129" t="s">
        <v>399</v>
      </c>
      <c r="B19" s="9">
        <v>40</v>
      </c>
      <c r="C19" s="9">
        <v>230</v>
      </c>
      <c r="D19" s="9">
        <v>200</v>
      </c>
      <c r="E19" s="9">
        <v>80</v>
      </c>
      <c r="F19" s="9">
        <v>68</v>
      </c>
      <c r="G19" s="130">
        <v>86</v>
      </c>
      <c r="H19" s="9"/>
      <c r="I19" s="9"/>
      <c r="J19" s="71"/>
      <c r="K19" s="129"/>
      <c r="L19" s="71"/>
      <c r="M19" s="71"/>
      <c r="N19" s="71"/>
      <c r="O19" s="71"/>
      <c r="P19" s="71"/>
      <c r="Q19" s="71"/>
      <c r="R19" s="129"/>
      <c r="S19" s="71"/>
      <c r="T19" s="71"/>
      <c r="U19" s="71"/>
      <c r="V19" s="71"/>
      <c r="W19" s="71"/>
      <c r="X19" s="71"/>
      <c r="Y19" s="71"/>
      <c r="Z19" s="129"/>
      <c r="AA19" s="130"/>
      <c r="AB19" s="130"/>
      <c r="AC19" s="130"/>
      <c r="AD19" s="130"/>
      <c r="AE19" s="130"/>
    </row>
    <row r="20" spans="1:31" ht="12.75">
      <c r="A20" s="129" t="s">
        <v>400</v>
      </c>
      <c r="B20" s="9">
        <v>4.2</v>
      </c>
      <c r="C20" s="9">
        <v>38</v>
      </c>
      <c r="D20" s="9">
        <v>32</v>
      </c>
      <c r="E20" s="9">
        <v>6</v>
      </c>
      <c r="F20" s="9">
        <v>5.7</v>
      </c>
      <c r="G20" s="130">
        <v>11</v>
      </c>
      <c r="H20" s="9"/>
      <c r="I20" s="9"/>
      <c r="J20" s="71"/>
      <c r="K20" s="129"/>
      <c r="L20" s="71"/>
      <c r="M20" s="71"/>
      <c r="N20" s="71"/>
      <c r="O20" s="71"/>
      <c r="P20" s="71"/>
      <c r="Q20" s="71"/>
      <c r="R20" s="129"/>
      <c r="S20" s="71"/>
      <c r="T20" s="71"/>
      <c r="U20" s="71"/>
      <c r="V20" s="71"/>
      <c r="W20" s="71"/>
      <c r="X20" s="71"/>
      <c r="Y20" s="71"/>
      <c r="Z20" s="129"/>
      <c r="AA20" s="130"/>
      <c r="AB20" s="130"/>
      <c r="AC20" s="130"/>
      <c r="AD20" s="130"/>
      <c r="AE20" s="130"/>
    </row>
    <row r="21" spans="1:31" ht="12.75">
      <c r="A21" s="129" t="s">
        <v>401</v>
      </c>
      <c r="B21" s="9">
        <v>7.2</v>
      </c>
      <c r="C21" s="9">
        <v>34</v>
      </c>
      <c r="D21" s="9">
        <v>33</v>
      </c>
      <c r="E21" s="9">
        <v>8.4</v>
      </c>
      <c r="F21" s="9">
        <v>11</v>
      </c>
      <c r="G21" s="130">
        <v>190</v>
      </c>
      <c r="H21" s="9"/>
      <c r="I21" s="9"/>
      <c r="J21" s="71"/>
      <c r="K21" s="129"/>
      <c r="L21" s="71"/>
      <c r="M21" s="71"/>
      <c r="N21" s="71"/>
      <c r="O21" s="71"/>
      <c r="P21" s="71"/>
      <c r="Q21" s="71"/>
      <c r="R21" s="129"/>
      <c r="S21" s="71"/>
      <c r="T21" s="71"/>
      <c r="U21" s="71"/>
      <c r="V21" s="71"/>
      <c r="W21" s="71"/>
      <c r="X21" s="71"/>
      <c r="Y21" s="71"/>
      <c r="Z21" s="129"/>
      <c r="AA21" s="130"/>
      <c r="AB21" s="130"/>
      <c r="AC21" s="130"/>
      <c r="AD21" s="130"/>
      <c r="AE21" s="130"/>
    </row>
    <row r="22" spans="1:31" ht="12.75" customHeight="1">
      <c r="A22" s="129" t="s">
        <v>402</v>
      </c>
      <c r="B22" s="9">
        <v>0.72</v>
      </c>
      <c r="C22" s="9">
        <v>5.9</v>
      </c>
      <c r="D22" s="9">
        <v>8.5</v>
      </c>
      <c r="E22" s="9">
        <v>1.1</v>
      </c>
      <c r="F22" s="9">
        <v>1</v>
      </c>
      <c r="G22" s="130">
        <v>1.8</v>
      </c>
      <c r="H22" s="9"/>
      <c r="I22" s="9"/>
      <c r="J22" s="71"/>
      <c r="K22" s="129"/>
      <c r="L22" s="71"/>
      <c r="M22" s="71"/>
      <c r="N22" s="71"/>
      <c r="O22" s="71"/>
      <c r="P22" s="71"/>
      <c r="Q22" s="71"/>
      <c r="R22" s="129"/>
      <c r="S22" s="71"/>
      <c r="T22" s="71"/>
      <c r="U22" s="71"/>
      <c r="V22" s="71"/>
      <c r="W22" s="71"/>
      <c r="X22" s="71"/>
      <c r="Y22" s="71"/>
      <c r="Z22" s="129"/>
      <c r="AA22" s="130"/>
      <c r="AB22" s="130"/>
      <c r="AC22" s="130"/>
      <c r="AD22" s="130"/>
      <c r="AE22" s="130"/>
    </row>
    <row r="23" spans="1:31" ht="12.75" customHeight="1">
      <c r="A23" s="129" t="s">
        <v>290</v>
      </c>
      <c r="B23" s="9">
        <v>12</v>
      </c>
      <c r="C23" s="9">
        <v>16</v>
      </c>
      <c r="D23" s="9">
        <v>21</v>
      </c>
      <c r="E23" s="9">
        <v>7.4</v>
      </c>
      <c r="F23" s="9">
        <v>8.5</v>
      </c>
      <c r="G23" s="130">
        <v>33</v>
      </c>
      <c r="H23" s="9"/>
      <c r="I23" s="9"/>
      <c r="J23" s="71"/>
      <c r="K23" s="129"/>
      <c r="L23" s="71"/>
      <c r="M23" s="71"/>
      <c r="N23" s="71"/>
      <c r="O23" s="71"/>
      <c r="P23" s="71"/>
      <c r="Q23" s="71"/>
      <c r="R23" s="129"/>
      <c r="S23" s="71"/>
      <c r="T23" s="71"/>
      <c r="U23" s="71"/>
      <c r="V23" s="71"/>
      <c r="W23" s="71"/>
      <c r="X23" s="71"/>
      <c r="Y23" s="71"/>
      <c r="Z23" s="129"/>
      <c r="AA23" s="130"/>
      <c r="AB23" s="130"/>
      <c r="AC23" s="130"/>
      <c r="AD23" s="130"/>
      <c r="AE23" s="130"/>
    </row>
    <row r="24" spans="1:31" ht="12.75">
      <c r="A24" s="129" t="s">
        <v>403</v>
      </c>
      <c r="B24" s="9">
        <v>0.66</v>
      </c>
      <c r="C24" s="9">
        <v>17</v>
      </c>
      <c r="D24" s="9">
        <v>14</v>
      </c>
      <c r="E24" s="9">
        <v>1.6</v>
      </c>
      <c r="F24" s="9">
        <v>1</v>
      </c>
      <c r="G24" s="130">
        <v>2.7</v>
      </c>
      <c r="H24" s="9"/>
      <c r="I24" s="9"/>
      <c r="J24" s="71"/>
      <c r="K24" s="129"/>
      <c r="L24" s="71"/>
      <c r="M24" s="71"/>
      <c r="N24" s="71"/>
      <c r="O24" s="71"/>
      <c r="P24" s="71"/>
      <c r="Q24" s="71"/>
      <c r="R24" s="129"/>
      <c r="S24" s="71"/>
      <c r="T24" s="71"/>
      <c r="U24" s="71"/>
      <c r="V24" s="71"/>
      <c r="W24" s="71"/>
      <c r="X24" s="71"/>
      <c r="Y24" s="71"/>
      <c r="Z24" s="129"/>
      <c r="AA24" s="130"/>
      <c r="AB24" s="130"/>
      <c r="AC24" s="130"/>
      <c r="AD24" s="130"/>
      <c r="AE24" s="130"/>
    </row>
    <row r="25" spans="1:31" ht="12.75">
      <c r="A25" s="129" t="s">
        <v>124</v>
      </c>
      <c r="B25" s="9" t="s">
        <v>445</v>
      </c>
      <c r="C25" s="9">
        <v>0.23</v>
      </c>
      <c r="D25" s="9">
        <v>0.24</v>
      </c>
      <c r="E25" s="9" t="s">
        <v>445</v>
      </c>
      <c r="F25" s="9" t="s">
        <v>445</v>
      </c>
      <c r="G25" s="130" t="s">
        <v>445</v>
      </c>
      <c r="H25" s="9"/>
      <c r="I25" s="9"/>
      <c r="J25" s="71"/>
      <c r="K25" s="129"/>
      <c r="L25" s="71"/>
      <c r="M25" s="71"/>
      <c r="N25" s="71"/>
      <c r="O25" s="71"/>
      <c r="P25" s="71"/>
      <c r="Q25" s="71"/>
      <c r="R25" s="129"/>
      <c r="S25" s="71"/>
      <c r="T25" s="71"/>
      <c r="U25" s="71"/>
      <c r="V25" s="71"/>
      <c r="W25" s="71"/>
      <c r="X25" s="71"/>
      <c r="Y25" s="71"/>
      <c r="Z25" s="129"/>
      <c r="AA25" s="130"/>
      <c r="AB25" s="130"/>
      <c r="AC25" s="130"/>
      <c r="AD25" s="130"/>
      <c r="AE25" s="130"/>
    </row>
    <row r="26" spans="1:31" ht="12.75">
      <c r="A26" s="129" t="s">
        <v>404</v>
      </c>
      <c r="B26" s="130">
        <v>22</v>
      </c>
      <c r="C26" s="130">
        <v>38</v>
      </c>
      <c r="D26" s="130">
        <v>36</v>
      </c>
      <c r="E26" s="130">
        <v>16</v>
      </c>
      <c r="F26" s="130">
        <v>17</v>
      </c>
      <c r="G26" s="130">
        <v>19</v>
      </c>
      <c r="H26" s="130"/>
      <c r="I26" s="130"/>
      <c r="J26" s="133"/>
      <c r="K26" s="129"/>
      <c r="L26" s="133"/>
      <c r="M26" s="133"/>
      <c r="N26" s="133"/>
      <c r="O26" s="130"/>
      <c r="P26" s="134"/>
      <c r="Q26" s="130"/>
      <c r="R26" s="129"/>
      <c r="S26" s="130"/>
      <c r="T26" s="130"/>
      <c r="U26" s="130"/>
      <c r="V26" s="134"/>
      <c r="W26" s="134"/>
      <c r="X26" s="134"/>
      <c r="Y26" s="134"/>
      <c r="Z26" s="129"/>
      <c r="AA26" s="132"/>
      <c r="AB26" s="130"/>
      <c r="AC26" s="130"/>
      <c r="AD26" s="130"/>
      <c r="AE26" s="130"/>
    </row>
    <row r="27" spans="1:31" ht="12.75">
      <c r="A27" s="127" t="s">
        <v>405</v>
      </c>
      <c r="B27" s="135">
        <v>44</v>
      </c>
      <c r="C27" s="135">
        <v>63</v>
      </c>
      <c r="D27" s="135">
        <v>39</v>
      </c>
      <c r="E27" s="135">
        <v>210</v>
      </c>
      <c r="F27" s="135">
        <v>250</v>
      </c>
      <c r="G27" s="130">
        <v>280</v>
      </c>
      <c r="H27" s="135"/>
      <c r="I27" s="135"/>
      <c r="J27" s="134"/>
      <c r="K27" s="127"/>
      <c r="L27" s="134"/>
      <c r="M27" s="134"/>
      <c r="N27" s="134"/>
      <c r="O27" s="133"/>
      <c r="P27" s="71"/>
      <c r="Q27" s="133"/>
      <c r="R27" s="127"/>
      <c r="S27" s="133"/>
      <c r="T27" s="133"/>
      <c r="U27" s="133"/>
      <c r="V27" s="71"/>
      <c r="W27" s="71"/>
      <c r="X27" s="71"/>
      <c r="Y27" s="71"/>
      <c r="Z27" s="127"/>
      <c r="AA27" s="130"/>
      <c r="AB27" s="130"/>
      <c r="AC27" s="130"/>
      <c r="AD27" s="130"/>
      <c r="AE27" s="130"/>
    </row>
    <row r="28" spans="1:31" ht="12.75">
      <c r="A28" s="129" t="s">
        <v>406</v>
      </c>
      <c r="B28" s="136">
        <v>1.7</v>
      </c>
      <c r="C28" s="136">
        <v>20</v>
      </c>
      <c r="D28" s="136">
        <v>27</v>
      </c>
      <c r="E28" s="136">
        <v>12</v>
      </c>
      <c r="F28" s="136">
        <v>14</v>
      </c>
      <c r="G28" s="130">
        <v>17</v>
      </c>
      <c r="H28" s="136"/>
      <c r="I28" s="136"/>
      <c r="J28" s="71"/>
      <c r="K28" s="129"/>
      <c r="L28" s="71"/>
      <c r="M28" s="71"/>
      <c r="N28" s="71"/>
      <c r="O28" s="134"/>
      <c r="P28" s="71"/>
      <c r="Q28" s="134"/>
      <c r="R28" s="129"/>
      <c r="S28" s="134"/>
      <c r="T28" s="134"/>
      <c r="U28" s="134"/>
      <c r="V28" s="71"/>
      <c r="W28" s="71"/>
      <c r="X28" s="71"/>
      <c r="Y28" s="71"/>
      <c r="Z28" s="129"/>
      <c r="AA28" s="130"/>
      <c r="AB28" s="130"/>
      <c r="AC28" s="130"/>
      <c r="AD28" s="130"/>
      <c r="AE28" s="130"/>
    </row>
    <row r="29" spans="1:31" ht="12.75">
      <c r="A29" s="129" t="s">
        <v>407</v>
      </c>
      <c r="B29" s="9" t="s">
        <v>444</v>
      </c>
      <c r="C29" s="9">
        <v>7.3</v>
      </c>
      <c r="D29" s="9">
        <v>11</v>
      </c>
      <c r="E29" s="9" t="s">
        <v>444</v>
      </c>
      <c r="F29" s="9">
        <v>2</v>
      </c>
      <c r="G29" s="130">
        <v>1.1</v>
      </c>
      <c r="H29" s="9"/>
      <c r="I29" s="9"/>
      <c r="J29" s="71"/>
      <c r="K29" s="129"/>
      <c r="L29" s="71"/>
      <c r="M29" s="71"/>
      <c r="N29" s="71"/>
      <c r="O29" s="71"/>
      <c r="P29" s="71"/>
      <c r="Q29" s="71"/>
      <c r="R29" s="129"/>
      <c r="S29" s="71"/>
      <c r="T29" s="71"/>
      <c r="U29" s="71"/>
      <c r="V29" s="71"/>
      <c r="W29" s="71"/>
      <c r="X29" s="71"/>
      <c r="Y29" s="71"/>
      <c r="Z29" s="129"/>
      <c r="AA29" s="130"/>
      <c r="AB29" s="130"/>
      <c r="AC29" s="130"/>
      <c r="AD29" s="130"/>
      <c r="AE29" s="130"/>
    </row>
    <row r="30" spans="1:31" ht="12.75">
      <c r="A30" s="129" t="s">
        <v>408</v>
      </c>
      <c r="B30" s="9" t="s">
        <v>444</v>
      </c>
      <c r="C30" s="9" t="s">
        <v>444</v>
      </c>
      <c r="D30" s="9" t="s">
        <v>444</v>
      </c>
      <c r="E30" s="9" t="s">
        <v>444</v>
      </c>
      <c r="F30" s="9" t="s">
        <v>444</v>
      </c>
      <c r="G30" s="130" t="s">
        <v>444</v>
      </c>
      <c r="H30" s="9"/>
      <c r="I30" s="9"/>
      <c r="J30" s="71"/>
      <c r="K30" s="129"/>
      <c r="L30" s="71"/>
      <c r="M30" s="71"/>
      <c r="N30" s="71"/>
      <c r="O30" s="71"/>
      <c r="P30" s="71"/>
      <c r="Q30" s="71"/>
      <c r="R30" s="129"/>
      <c r="S30" s="71"/>
      <c r="T30" s="71"/>
      <c r="U30" s="71"/>
      <c r="V30" s="71"/>
      <c r="W30" s="71"/>
      <c r="X30" s="71"/>
      <c r="Y30" s="71"/>
      <c r="Z30" s="129"/>
      <c r="AA30" s="130"/>
      <c r="AB30" s="130"/>
      <c r="AC30" s="130"/>
      <c r="AD30" s="130"/>
      <c r="AE30" s="130"/>
    </row>
    <row r="31" spans="1:31" ht="12.75">
      <c r="A31" s="129" t="s">
        <v>409</v>
      </c>
      <c r="B31" s="9">
        <v>2</v>
      </c>
      <c r="C31" s="9">
        <v>0.37</v>
      </c>
      <c r="D31" s="9">
        <v>0.48</v>
      </c>
      <c r="E31" s="9">
        <v>4.5</v>
      </c>
      <c r="F31" s="9">
        <v>5.6</v>
      </c>
      <c r="G31" s="130">
        <v>7.9</v>
      </c>
      <c r="H31" s="9"/>
      <c r="I31" s="9"/>
      <c r="J31" s="71"/>
      <c r="K31" s="129"/>
      <c r="L31" s="71"/>
      <c r="M31" s="71"/>
      <c r="N31" s="71"/>
      <c r="O31" s="71"/>
      <c r="P31" s="71"/>
      <c r="Q31" s="71"/>
      <c r="R31" s="129"/>
      <c r="S31" s="71"/>
      <c r="T31" s="71"/>
      <c r="U31" s="71"/>
      <c r="V31" s="71"/>
      <c r="W31" s="71"/>
      <c r="X31" s="71"/>
      <c r="Y31" s="71"/>
      <c r="Z31" s="129"/>
      <c r="AA31" s="130"/>
      <c r="AB31" s="130"/>
      <c r="AC31" s="130"/>
      <c r="AD31" s="130"/>
      <c r="AE31" s="130"/>
    </row>
    <row r="32" spans="1:31" ht="12.75">
      <c r="A32" s="129" t="s">
        <v>410</v>
      </c>
      <c r="B32" s="9" t="s">
        <v>444</v>
      </c>
      <c r="C32" s="9" t="s">
        <v>444</v>
      </c>
      <c r="D32" s="9" t="s">
        <v>444</v>
      </c>
      <c r="E32" s="9" t="s">
        <v>444</v>
      </c>
      <c r="F32" s="9" t="s">
        <v>444</v>
      </c>
      <c r="G32" s="130" t="s">
        <v>444</v>
      </c>
      <c r="H32" s="9"/>
      <c r="I32" s="9"/>
      <c r="J32" s="71"/>
      <c r="K32" s="129"/>
      <c r="L32" s="71"/>
      <c r="M32" s="71"/>
      <c r="N32" s="71"/>
      <c r="O32" s="71"/>
      <c r="P32" s="71"/>
      <c r="Q32" s="71"/>
      <c r="R32" s="129"/>
      <c r="S32" s="71"/>
      <c r="T32" s="71"/>
      <c r="U32" s="71"/>
      <c r="V32" s="71"/>
      <c r="W32" s="71"/>
      <c r="X32" s="71"/>
      <c r="Y32" s="71"/>
      <c r="Z32" s="129"/>
      <c r="AA32" s="130"/>
      <c r="AB32" s="130"/>
      <c r="AC32" s="130"/>
      <c r="AD32" s="130"/>
      <c r="AE32" s="130"/>
    </row>
    <row r="33" spans="1:31" ht="12.75">
      <c r="A33" s="129" t="s">
        <v>411</v>
      </c>
      <c r="B33" s="9" t="s">
        <v>445</v>
      </c>
      <c r="C33" s="9" t="s">
        <v>445</v>
      </c>
      <c r="D33" s="9" t="s">
        <v>445</v>
      </c>
      <c r="E33" s="9" t="s">
        <v>445</v>
      </c>
      <c r="F33" s="9" t="s">
        <v>445</v>
      </c>
      <c r="G33" s="130" t="s">
        <v>445</v>
      </c>
      <c r="H33" s="9"/>
      <c r="I33" s="9"/>
      <c r="J33" s="71"/>
      <c r="K33" s="129"/>
      <c r="L33" s="71"/>
      <c r="M33" s="71"/>
      <c r="N33" s="71"/>
      <c r="O33" s="71"/>
      <c r="P33" s="71"/>
      <c r="Q33" s="71"/>
      <c r="R33" s="129"/>
      <c r="S33" s="71"/>
      <c r="T33" s="71"/>
      <c r="U33" s="71"/>
      <c r="V33" s="71"/>
      <c r="W33" s="71"/>
      <c r="X33" s="71"/>
      <c r="Y33" s="71"/>
      <c r="Z33" s="129"/>
      <c r="AA33" s="130"/>
      <c r="AB33" s="130"/>
      <c r="AC33" s="130"/>
      <c r="AD33" s="130"/>
      <c r="AE33" s="130"/>
    </row>
    <row r="34" spans="1:31" ht="12.75">
      <c r="A34" s="129" t="s">
        <v>412</v>
      </c>
      <c r="B34" s="9" t="s">
        <v>445</v>
      </c>
      <c r="C34" s="9" t="s">
        <v>445</v>
      </c>
      <c r="D34" s="9" t="s">
        <v>445</v>
      </c>
      <c r="E34" s="9" t="s">
        <v>445</v>
      </c>
      <c r="F34" s="9" t="s">
        <v>445</v>
      </c>
      <c r="G34" s="130" t="s">
        <v>445</v>
      </c>
      <c r="H34" s="9"/>
      <c r="I34" s="9"/>
      <c r="J34" s="71"/>
      <c r="K34" s="129"/>
      <c r="L34" s="71"/>
      <c r="M34" s="71"/>
      <c r="N34" s="71"/>
      <c r="O34" s="71"/>
      <c r="P34" s="71"/>
      <c r="Q34" s="71"/>
      <c r="R34" s="129"/>
      <c r="S34" s="71"/>
      <c r="T34" s="71"/>
      <c r="U34" s="71"/>
      <c r="V34" s="71"/>
      <c r="W34" s="71"/>
      <c r="X34" s="71"/>
      <c r="Y34" s="71"/>
      <c r="Z34" s="129"/>
      <c r="AA34" s="130"/>
      <c r="AB34" s="130"/>
      <c r="AC34" s="130"/>
      <c r="AD34" s="130"/>
      <c r="AE34" s="130"/>
    </row>
    <row r="35" spans="1:31" ht="12.75">
      <c r="A35" s="129" t="s">
        <v>291</v>
      </c>
      <c r="B35" s="9">
        <v>0.21</v>
      </c>
      <c r="C35" s="9">
        <v>0.13</v>
      </c>
      <c r="D35" s="9">
        <v>1.1</v>
      </c>
      <c r="E35" s="9">
        <v>0.3</v>
      </c>
      <c r="F35" s="9">
        <v>0.36</v>
      </c>
      <c r="G35" s="130">
        <v>0.41</v>
      </c>
      <c r="H35" s="9"/>
      <c r="I35" s="9"/>
      <c r="J35" s="71"/>
      <c r="K35" s="129"/>
      <c r="L35" s="71"/>
      <c r="M35" s="71"/>
      <c r="N35" s="71"/>
      <c r="O35" s="71"/>
      <c r="P35" s="71"/>
      <c r="Q35" s="71"/>
      <c r="R35" s="129"/>
      <c r="S35" s="71"/>
      <c r="T35" s="71"/>
      <c r="U35" s="71"/>
      <c r="V35" s="71"/>
      <c r="W35" s="71"/>
      <c r="X35" s="71"/>
      <c r="Y35" s="71"/>
      <c r="Z35" s="129"/>
      <c r="AA35" s="130"/>
      <c r="AB35" s="130"/>
      <c r="AC35" s="130"/>
      <c r="AD35" s="130"/>
      <c r="AE35" s="130"/>
    </row>
    <row r="36" spans="1:31" ht="12.75">
      <c r="A36" s="129" t="s">
        <v>413</v>
      </c>
      <c r="B36" s="9" t="s">
        <v>444</v>
      </c>
      <c r="C36" s="9" t="s">
        <v>444</v>
      </c>
      <c r="D36" s="9" t="s">
        <v>444</v>
      </c>
      <c r="E36" s="9" t="s">
        <v>444</v>
      </c>
      <c r="F36" s="9" t="s">
        <v>444</v>
      </c>
      <c r="G36" s="71" t="s">
        <v>444</v>
      </c>
      <c r="H36" s="71"/>
      <c r="I36" s="71"/>
      <c r="J36" s="71"/>
      <c r="K36" s="129"/>
      <c r="L36" s="71"/>
      <c r="M36" s="71"/>
      <c r="N36" s="71"/>
      <c r="O36" s="71"/>
      <c r="P36" s="71"/>
      <c r="Q36" s="71"/>
      <c r="R36" s="129"/>
      <c r="S36" s="71"/>
      <c r="T36" s="71"/>
      <c r="U36" s="71"/>
      <c r="V36" s="71"/>
      <c r="W36" s="71"/>
      <c r="X36" s="71"/>
      <c r="Y36" s="71"/>
      <c r="Z36" s="129"/>
      <c r="AA36" s="130"/>
      <c r="AB36" s="130"/>
      <c r="AC36" s="130"/>
      <c r="AD36" s="130"/>
      <c r="AE36" s="130"/>
    </row>
    <row r="37" spans="1:31" ht="12.75">
      <c r="A37" s="129" t="s">
        <v>414</v>
      </c>
      <c r="B37" s="9">
        <v>0.54</v>
      </c>
      <c r="C37" s="9">
        <v>0.22</v>
      </c>
      <c r="D37" s="9">
        <v>0.23</v>
      </c>
      <c r="E37" s="9">
        <v>0.26</v>
      </c>
      <c r="F37" s="9">
        <v>0.17</v>
      </c>
      <c r="G37" s="130">
        <v>0.52</v>
      </c>
      <c r="J37" s="71"/>
      <c r="K37" s="129"/>
      <c r="L37" s="71"/>
      <c r="M37" s="71"/>
      <c r="N37" s="71"/>
      <c r="O37" s="71"/>
      <c r="P37" s="71"/>
      <c r="Q37" s="71"/>
      <c r="R37" s="129"/>
      <c r="S37" s="71"/>
      <c r="T37" s="71"/>
      <c r="U37" s="71"/>
      <c r="V37" s="71"/>
      <c r="W37" s="71"/>
      <c r="X37" s="71"/>
      <c r="Y37" s="71"/>
      <c r="Z37" s="129"/>
      <c r="AA37" s="130"/>
      <c r="AB37" s="130"/>
      <c r="AC37" s="130"/>
      <c r="AD37" s="130"/>
      <c r="AE37" s="130"/>
    </row>
    <row r="38" spans="1:31" ht="12.75">
      <c r="A38" s="129" t="s">
        <v>415</v>
      </c>
      <c r="B38" s="71" t="s">
        <v>445</v>
      </c>
      <c r="C38" s="71" t="s">
        <v>445</v>
      </c>
      <c r="D38" s="71" t="s">
        <v>445</v>
      </c>
      <c r="E38" s="71" t="s">
        <v>445</v>
      </c>
      <c r="F38" s="71" t="s">
        <v>445</v>
      </c>
      <c r="G38" s="71" t="s">
        <v>445</v>
      </c>
      <c r="J38" s="71"/>
      <c r="K38" s="129"/>
      <c r="L38" s="71"/>
      <c r="M38" s="71"/>
      <c r="N38" s="71"/>
      <c r="O38" s="71"/>
      <c r="P38" s="71"/>
      <c r="Q38" s="71"/>
      <c r="R38" s="129"/>
      <c r="S38" s="71"/>
      <c r="T38" s="71"/>
      <c r="U38" s="71"/>
      <c r="V38" s="71"/>
      <c r="W38" s="71"/>
      <c r="X38" s="71"/>
      <c r="Y38" s="71"/>
      <c r="Z38" s="129"/>
      <c r="AA38" s="130"/>
      <c r="AB38" s="130"/>
      <c r="AC38" s="130"/>
      <c r="AD38" s="130"/>
      <c r="AE38" s="130"/>
    </row>
    <row r="39" spans="1:31" ht="12.75">
      <c r="A39" s="129" t="s">
        <v>416</v>
      </c>
      <c r="B39" s="71" t="s">
        <v>445</v>
      </c>
      <c r="C39" s="71" t="s">
        <v>445</v>
      </c>
      <c r="D39" s="71" t="s">
        <v>445</v>
      </c>
      <c r="E39" s="71" t="s">
        <v>445</v>
      </c>
      <c r="F39" s="71" t="s">
        <v>445</v>
      </c>
      <c r="G39" s="71" t="s">
        <v>445</v>
      </c>
      <c r="J39" s="71"/>
      <c r="K39" s="129"/>
      <c r="L39" s="71"/>
      <c r="M39" s="71"/>
      <c r="N39" s="71"/>
      <c r="O39" s="71"/>
      <c r="P39" s="71"/>
      <c r="Q39" s="71"/>
      <c r="R39" s="129"/>
      <c r="S39" s="71"/>
      <c r="T39" s="71"/>
      <c r="U39" s="71"/>
      <c r="V39" s="71"/>
      <c r="W39" s="71"/>
      <c r="X39" s="71"/>
      <c r="Y39" s="71"/>
      <c r="Z39" s="129"/>
      <c r="AA39" s="130"/>
      <c r="AB39" s="130"/>
      <c r="AC39" s="130"/>
      <c r="AD39" s="130"/>
      <c r="AE39" s="130"/>
    </row>
    <row r="40" spans="1:31" ht="12.75">
      <c r="A40" s="129" t="s">
        <v>417</v>
      </c>
      <c r="B40" s="71" t="s">
        <v>444</v>
      </c>
      <c r="C40" s="71">
        <v>2.5</v>
      </c>
      <c r="D40" s="71">
        <v>2.5</v>
      </c>
      <c r="E40" s="71" t="s">
        <v>444</v>
      </c>
      <c r="F40" s="71" t="s">
        <v>444</v>
      </c>
      <c r="G40" s="71" t="s">
        <v>444</v>
      </c>
      <c r="J40" s="71"/>
      <c r="K40" s="129"/>
      <c r="L40" s="71"/>
      <c r="M40" s="71"/>
      <c r="N40" s="71"/>
      <c r="O40" s="71"/>
      <c r="P40" s="71"/>
      <c r="Q40" s="71"/>
      <c r="R40" s="129"/>
      <c r="S40" s="71"/>
      <c r="T40" s="71"/>
      <c r="U40" s="71"/>
      <c r="V40" s="71"/>
      <c r="W40" s="71"/>
      <c r="X40" s="71"/>
      <c r="Y40" s="71"/>
      <c r="Z40" s="129"/>
      <c r="AA40" s="130"/>
      <c r="AB40" s="130"/>
      <c r="AC40" s="130"/>
      <c r="AD40" s="130"/>
      <c r="AE40" s="130"/>
    </row>
    <row r="41" spans="1:31" ht="12.75">
      <c r="A41" s="129" t="s">
        <v>418</v>
      </c>
      <c r="B41" s="71">
        <v>25</v>
      </c>
      <c r="C41" s="71">
        <v>110</v>
      </c>
      <c r="D41" s="71">
        <v>140</v>
      </c>
      <c r="E41" s="71">
        <v>26</v>
      </c>
      <c r="F41" s="71">
        <v>22</v>
      </c>
      <c r="G41" s="71">
        <v>41</v>
      </c>
      <c r="J41" s="71"/>
      <c r="K41" s="129"/>
      <c r="L41" s="71"/>
      <c r="M41" s="71"/>
      <c r="N41" s="71"/>
      <c r="O41" s="71"/>
      <c r="P41" s="71"/>
      <c r="Q41" s="71"/>
      <c r="R41" s="129"/>
      <c r="S41" s="71"/>
      <c r="T41" s="71"/>
      <c r="U41" s="71"/>
      <c r="V41" s="71"/>
      <c r="W41" s="71"/>
      <c r="X41" s="71"/>
      <c r="Y41" s="71"/>
      <c r="Z41" s="129"/>
      <c r="AA41" s="130"/>
      <c r="AB41" s="130"/>
      <c r="AC41" s="130"/>
      <c r="AD41" s="130"/>
      <c r="AE41" s="130"/>
    </row>
    <row r="42" spans="1:31" ht="12.75">
      <c r="A42" s="129" t="s">
        <v>419</v>
      </c>
      <c r="B42" s="71">
        <v>0.7</v>
      </c>
      <c r="C42" s="71">
        <v>25</v>
      </c>
      <c r="D42" s="71">
        <v>28</v>
      </c>
      <c r="E42" s="71">
        <v>6</v>
      </c>
      <c r="F42" s="71">
        <v>7</v>
      </c>
      <c r="G42" s="71">
        <v>9.9</v>
      </c>
      <c r="J42" s="71"/>
      <c r="K42" s="129"/>
      <c r="L42" s="71"/>
      <c r="M42" s="71"/>
      <c r="N42" s="71"/>
      <c r="O42" s="71"/>
      <c r="P42" s="71"/>
      <c r="Q42" s="71"/>
      <c r="R42" s="129"/>
      <c r="S42" s="71"/>
      <c r="T42" s="71"/>
      <c r="U42" s="71"/>
      <c r="V42" s="71"/>
      <c r="W42" s="71"/>
      <c r="X42" s="71"/>
      <c r="Y42" s="71"/>
      <c r="Z42" s="129"/>
      <c r="AA42" s="130"/>
      <c r="AB42" s="130"/>
      <c r="AC42" s="130"/>
      <c r="AD42" s="130"/>
      <c r="AE42" s="130"/>
    </row>
    <row r="43" spans="1:31" ht="12.75">
      <c r="A43" s="129" t="s">
        <v>420</v>
      </c>
      <c r="B43" s="71">
        <v>0.98</v>
      </c>
      <c r="C43" s="71">
        <v>51</v>
      </c>
      <c r="D43" s="71">
        <v>54</v>
      </c>
      <c r="E43" s="71">
        <v>9.4</v>
      </c>
      <c r="F43" s="71">
        <v>11</v>
      </c>
      <c r="G43" s="71">
        <v>16</v>
      </c>
      <c r="J43" s="71"/>
      <c r="K43" s="129"/>
      <c r="L43" s="71"/>
      <c r="M43" s="71"/>
      <c r="N43" s="71"/>
      <c r="O43" s="71"/>
      <c r="P43" s="71"/>
      <c r="Q43" s="71"/>
      <c r="R43" s="129"/>
      <c r="S43" s="71"/>
      <c r="T43" s="71"/>
      <c r="U43" s="71"/>
      <c r="V43" s="71"/>
      <c r="W43" s="71"/>
      <c r="X43" s="71"/>
      <c r="Y43" s="71"/>
      <c r="Z43" s="129"/>
      <c r="AA43" s="130"/>
      <c r="AB43" s="130"/>
      <c r="AC43" s="130"/>
      <c r="AD43" s="130"/>
      <c r="AE43" s="130"/>
    </row>
    <row r="44" spans="1:31" ht="12.75">
      <c r="A44" s="129" t="s">
        <v>421</v>
      </c>
      <c r="B44" s="71">
        <v>0.15</v>
      </c>
      <c r="C44" s="71">
        <v>7.1</v>
      </c>
      <c r="D44" s="71">
        <v>6.8</v>
      </c>
      <c r="E44" s="71">
        <v>1.6</v>
      </c>
      <c r="F44" s="71">
        <v>1.8</v>
      </c>
      <c r="G44" s="71">
        <v>2.5</v>
      </c>
      <c r="J44" s="71"/>
      <c r="K44" s="129"/>
      <c r="L44" s="71"/>
      <c r="M44" s="71"/>
      <c r="N44" s="71"/>
      <c r="O44" s="71"/>
      <c r="P44" s="71"/>
      <c r="Q44" s="71"/>
      <c r="R44" s="129"/>
      <c r="S44" s="71"/>
      <c r="T44" s="71"/>
      <c r="U44" s="71"/>
      <c r="V44" s="71"/>
      <c r="W44" s="71"/>
      <c r="X44" s="71"/>
      <c r="Y44" s="71"/>
      <c r="Z44" s="129"/>
      <c r="AA44" s="130"/>
      <c r="AB44" s="130"/>
      <c r="AC44" s="130"/>
      <c r="AD44" s="130"/>
      <c r="AE44" s="130"/>
    </row>
    <row r="45" spans="1:31" ht="12.75">
      <c r="A45" s="129" t="s">
        <v>422</v>
      </c>
      <c r="B45" s="71">
        <v>0.55</v>
      </c>
      <c r="C45" s="71">
        <v>24</v>
      </c>
      <c r="D45" s="71">
        <v>23</v>
      </c>
      <c r="E45" s="71">
        <v>5.9</v>
      </c>
      <c r="F45" s="71">
        <v>6.8</v>
      </c>
      <c r="G45" s="71">
        <v>9</v>
      </c>
      <c r="J45" s="71"/>
      <c r="K45" s="129"/>
      <c r="L45" s="71"/>
      <c r="M45" s="71"/>
      <c r="N45" s="71"/>
      <c r="O45" s="71"/>
      <c r="P45" s="71"/>
      <c r="Q45" s="71"/>
      <c r="R45" s="129"/>
      <c r="S45" s="71"/>
      <c r="T45" s="71"/>
      <c r="U45" s="71"/>
      <c r="V45" s="71"/>
      <c r="W45" s="71"/>
      <c r="X45" s="71"/>
      <c r="Y45" s="71"/>
      <c r="Z45" s="129"/>
      <c r="AA45" s="130"/>
      <c r="AB45" s="130"/>
      <c r="AC45" s="130"/>
      <c r="AD45" s="130"/>
      <c r="AE45" s="130"/>
    </row>
    <row r="46" spans="1:31" ht="12.75">
      <c r="A46" s="129" t="s">
        <v>423</v>
      </c>
      <c r="B46" s="71">
        <v>0.11</v>
      </c>
      <c r="C46" s="71">
        <v>4.9</v>
      </c>
      <c r="D46" s="71">
        <v>4.5</v>
      </c>
      <c r="E46" s="71">
        <v>1.1</v>
      </c>
      <c r="F46" s="71">
        <v>1.4</v>
      </c>
      <c r="G46" s="71">
        <v>1.8</v>
      </c>
      <c r="J46" s="71"/>
      <c r="K46" s="129"/>
      <c r="L46" s="71"/>
      <c r="M46" s="71"/>
      <c r="N46" s="71"/>
      <c r="O46" s="71"/>
      <c r="P46" s="71"/>
      <c r="Q46" s="71"/>
      <c r="R46" s="129"/>
      <c r="S46" s="71"/>
      <c r="T46" s="71"/>
      <c r="U46" s="71"/>
      <c r="V46" s="71"/>
      <c r="W46" s="71"/>
      <c r="X46" s="71"/>
      <c r="Y46" s="71"/>
      <c r="Z46" s="129"/>
      <c r="AA46" s="130"/>
      <c r="AB46" s="130"/>
      <c r="AC46" s="130"/>
      <c r="AD46" s="130"/>
      <c r="AE46" s="130"/>
    </row>
    <row r="47" spans="1:31" ht="12.75">
      <c r="A47" s="129" t="s">
        <v>424</v>
      </c>
      <c r="B47" s="71" t="s">
        <v>445</v>
      </c>
      <c r="C47" s="71">
        <v>1</v>
      </c>
      <c r="D47" s="71">
        <v>1</v>
      </c>
      <c r="E47" s="71">
        <v>0.3</v>
      </c>
      <c r="F47" s="71">
        <v>0.36</v>
      </c>
      <c r="G47" s="71">
        <v>0.43</v>
      </c>
      <c r="J47" s="71"/>
      <c r="K47" s="129"/>
      <c r="L47" s="71"/>
      <c r="M47" s="71"/>
      <c r="N47" s="71"/>
      <c r="O47" s="71"/>
      <c r="P47" s="71"/>
      <c r="Q47" s="71"/>
      <c r="R47" s="129"/>
      <c r="S47" s="71"/>
      <c r="T47" s="71"/>
      <c r="U47" s="71"/>
      <c r="V47" s="71"/>
      <c r="W47" s="71"/>
      <c r="X47" s="71"/>
      <c r="Y47" s="71"/>
      <c r="Z47" s="129"/>
      <c r="AA47" s="130"/>
      <c r="AB47" s="130"/>
      <c r="AC47" s="130"/>
      <c r="AD47" s="130"/>
      <c r="AE47" s="130"/>
    </row>
    <row r="48" spans="1:31" ht="12.75">
      <c r="A48" s="129" t="s">
        <v>425</v>
      </c>
      <c r="B48" s="71">
        <v>0.15</v>
      </c>
      <c r="C48" s="71">
        <v>4.8</v>
      </c>
      <c r="D48" s="71">
        <v>5.2</v>
      </c>
      <c r="E48" s="71">
        <v>1.4</v>
      </c>
      <c r="F48" s="71">
        <v>1.6</v>
      </c>
      <c r="G48" s="71">
        <v>2.2</v>
      </c>
      <c r="J48" s="71"/>
      <c r="K48" s="129"/>
      <c r="L48" s="71"/>
      <c r="M48" s="71"/>
      <c r="N48" s="71"/>
      <c r="O48" s="71"/>
      <c r="P48" s="71"/>
      <c r="Q48" s="71"/>
      <c r="R48" s="129"/>
      <c r="S48" s="71"/>
      <c r="T48" s="71"/>
      <c r="U48" s="71"/>
      <c r="V48" s="71"/>
      <c r="W48" s="71"/>
      <c r="X48" s="71"/>
      <c r="Y48" s="71"/>
      <c r="Z48" s="129"/>
      <c r="AA48" s="130"/>
      <c r="AB48" s="130"/>
      <c r="AC48" s="130"/>
      <c r="AD48" s="130"/>
      <c r="AE48" s="130"/>
    </row>
    <row r="49" spans="1:31" ht="12.75">
      <c r="A49" s="129" t="s">
        <v>426</v>
      </c>
      <c r="B49" s="71" t="s">
        <v>445</v>
      </c>
      <c r="C49" s="71">
        <v>0.66</v>
      </c>
      <c r="D49" s="71">
        <v>0.75</v>
      </c>
      <c r="E49" s="71">
        <v>0.2</v>
      </c>
      <c r="F49" s="71">
        <v>0.23</v>
      </c>
      <c r="G49" s="71">
        <v>0.31</v>
      </c>
      <c r="J49" s="71"/>
      <c r="K49" s="129"/>
      <c r="L49" s="71"/>
      <c r="M49" s="71"/>
      <c r="N49" s="71"/>
      <c r="O49" s="71"/>
      <c r="P49" s="71"/>
      <c r="Q49" s="71"/>
      <c r="R49" s="129"/>
      <c r="S49" s="71"/>
      <c r="T49" s="71"/>
      <c r="U49" s="71"/>
      <c r="V49" s="71"/>
      <c r="W49" s="71"/>
      <c r="X49" s="71"/>
      <c r="Y49" s="71"/>
      <c r="Z49" s="129"/>
      <c r="AA49" s="130"/>
      <c r="AB49" s="130"/>
      <c r="AC49" s="130"/>
      <c r="AD49" s="130"/>
      <c r="AE49" s="130"/>
    </row>
    <row r="50" spans="1:31" ht="12.75">
      <c r="A50" s="129" t="s">
        <v>427</v>
      </c>
      <c r="B50" s="71">
        <v>0.16</v>
      </c>
      <c r="C50" s="71">
        <v>3.8</v>
      </c>
      <c r="D50" s="71">
        <v>4.2</v>
      </c>
      <c r="E50" s="71">
        <v>1.3</v>
      </c>
      <c r="F50" s="71">
        <v>1.5</v>
      </c>
      <c r="G50" s="71">
        <v>2</v>
      </c>
      <c r="J50" s="71"/>
      <c r="K50" s="129"/>
      <c r="L50" s="71"/>
      <c r="M50" s="71"/>
      <c r="N50" s="71"/>
      <c r="O50" s="71"/>
      <c r="P50" s="71"/>
      <c r="Q50" s="71"/>
      <c r="R50" s="129"/>
      <c r="S50" s="71"/>
      <c r="T50" s="71"/>
      <c r="U50" s="71"/>
      <c r="V50" s="71"/>
      <c r="W50" s="71"/>
      <c r="X50" s="71"/>
      <c r="Y50" s="71"/>
      <c r="Z50" s="129"/>
      <c r="AA50" s="130"/>
      <c r="AB50" s="130"/>
      <c r="AC50" s="130"/>
      <c r="AD50" s="130"/>
      <c r="AE50" s="130"/>
    </row>
    <row r="51" spans="1:31" ht="15.75">
      <c r="A51" s="125" t="s">
        <v>466</v>
      </c>
      <c r="E51" s="9"/>
      <c r="F51" s="9"/>
      <c r="J51" s="71"/>
      <c r="K51" s="129"/>
      <c r="L51" s="71"/>
      <c r="M51" s="71"/>
      <c r="N51" s="71"/>
      <c r="O51" s="71"/>
      <c r="P51" s="71"/>
      <c r="Q51" s="71"/>
      <c r="R51" s="129"/>
      <c r="S51" s="71"/>
      <c r="T51" s="71"/>
      <c r="U51" s="71"/>
      <c r="V51" s="71"/>
      <c r="W51" s="71"/>
      <c r="X51" s="71"/>
      <c r="Y51" s="71"/>
      <c r="Z51" s="129"/>
      <c r="AA51" s="130"/>
      <c r="AB51" s="130"/>
      <c r="AC51" s="130"/>
      <c r="AD51" s="130"/>
      <c r="AE51" s="130"/>
    </row>
    <row r="52" spans="1:31" ht="15.75">
      <c r="A52" s="125"/>
      <c r="B52" s="125" t="s">
        <v>467</v>
      </c>
      <c r="C52" s="125"/>
      <c r="D52" s="125"/>
      <c r="E52" s="9"/>
      <c r="F52" s="9"/>
      <c r="J52" s="71"/>
      <c r="K52" s="129"/>
      <c r="L52" s="71"/>
      <c r="M52" s="71"/>
      <c r="N52" s="71"/>
      <c r="O52" s="71"/>
      <c r="P52" s="71"/>
      <c r="Q52" s="71"/>
      <c r="R52" s="129"/>
      <c r="S52" s="71"/>
      <c r="T52" s="71"/>
      <c r="U52" s="71"/>
      <c r="V52" s="71"/>
      <c r="W52" s="71"/>
      <c r="X52" s="71"/>
      <c r="Y52" s="71"/>
      <c r="Z52" s="129"/>
      <c r="AA52" s="130"/>
      <c r="AB52" s="130"/>
      <c r="AC52" s="130"/>
      <c r="AD52" s="130"/>
      <c r="AE52" s="130"/>
    </row>
    <row r="53" spans="1:26" ht="15.75">
      <c r="A53" s="125"/>
      <c r="B53" s="125" t="s">
        <v>578</v>
      </c>
      <c r="C53" s="125"/>
      <c r="D53" s="125"/>
      <c r="K53" s="125"/>
      <c r="R53" s="125"/>
      <c r="Z53" s="125"/>
    </row>
    <row r="54" spans="8:27" ht="15.75">
      <c r="H54" s="129"/>
      <c r="I54" s="129"/>
      <c r="K54" s="125"/>
      <c r="L54" s="125"/>
      <c r="O54" s="129"/>
      <c r="R54" s="125"/>
      <c r="S54" s="125"/>
      <c r="U54" s="129"/>
      <c r="Z54" s="125"/>
      <c r="AA54" s="125"/>
    </row>
    <row r="55" spans="8:27" ht="12.75" customHeight="1">
      <c r="H55" s="129"/>
      <c r="I55" s="129"/>
      <c r="K55" s="125"/>
      <c r="L55" s="125"/>
      <c r="O55" s="129"/>
      <c r="R55" s="125"/>
      <c r="U55" s="129"/>
      <c r="Z55" s="125"/>
      <c r="AA55" s="125"/>
    </row>
    <row r="56" spans="2:31" ht="12.75">
      <c r="B56" s="3"/>
      <c r="C56" s="3"/>
      <c r="D56" s="3"/>
      <c r="E56" s="3"/>
      <c r="F56" s="3"/>
      <c r="G56" s="3"/>
      <c r="H56" s="3"/>
      <c r="I56" s="3"/>
      <c r="J56" s="3"/>
      <c r="L56" s="3"/>
      <c r="M56" s="3"/>
      <c r="N56" s="3"/>
      <c r="O56" s="3"/>
      <c r="P56" s="3"/>
      <c r="Q56" s="3"/>
      <c r="S56" s="3"/>
      <c r="T56" s="3"/>
      <c r="U56" s="3"/>
      <c r="V56" s="3"/>
      <c r="W56" s="3"/>
      <c r="X56" s="3"/>
      <c r="Y56" s="3"/>
      <c r="Z56" s="71"/>
      <c r="AA56" s="127"/>
      <c r="AB56" s="127"/>
      <c r="AC56" s="127"/>
      <c r="AD56" s="127"/>
      <c r="AE56" s="127"/>
    </row>
    <row r="57" spans="2:31" ht="15.75">
      <c r="B57" s="125"/>
      <c r="C57" s="129">
        <v>21499</v>
      </c>
      <c r="D57" s="125"/>
      <c r="E57" s="10">
        <v>21496</v>
      </c>
      <c r="F57" s="10">
        <v>21497</v>
      </c>
      <c r="G57" s="10">
        <v>21498</v>
      </c>
      <c r="H57" s="127"/>
      <c r="I57" s="127"/>
      <c r="J57" s="127"/>
      <c r="L57" s="127"/>
      <c r="M57" s="127"/>
      <c r="N57" s="127"/>
      <c r="O57" s="127"/>
      <c r="P57" s="127"/>
      <c r="Q57" s="127"/>
      <c r="S57" s="127"/>
      <c r="T57" s="127"/>
      <c r="U57" s="127"/>
      <c r="V57" s="127"/>
      <c r="W57" s="127"/>
      <c r="X57" s="127"/>
      <c r="Y57" s="127"/>
      <c r="Z57" s="132"/>
      <c r="AA57" s="127"/>
      <c r="AB57" s="127"/>
      <c r="AC57" s="127"/>
      <c r="AD57" s="127"/>
      <c r="AE57" s="127"/>
    </row>
    <row r="58" spans="2:31" ht="12.75">
      <c r="B58" s="10"/>
      <c r="C58" s="10" t="s">
        <v>29</v>
      </c>
      <c r="D58" s="10"/>
      <c r="E58" s="127" t="s">
        <v>470</v>
      </c>
      <c r="F58" s="127" t="s">
        <v>471</v>
      </c>
      <c r="G58" s="127" t="s">
        <v>472</v>
      </c>
      <c r="H58" s="3"/>
      <c r="I58" s="3"/>
      <c r="J58" s="3"/>
      <c r="K58" s="129"/>
      <c r="L58" s="3"/>
      <c r="M58" s="3"/>
      <c r="N58" s="3"/>
      <c r="O58" s="3"/>
      <c r="P58" s="3"/>
      <c r="Q58" s="3"/>
      <c r="R58" s="129"/>
      <c r="S58" s="3"/>
      <c r="T58" s="3"/>
      <c r="U58" s="3"/>
      <c r="V58" s="3"/>
      <c r="W58" s="3"/>
      <c r="X58" s="3"/>
      <c r="Y58" s="3"/>
      <c r="Z58" s="129"/>
      <c r="AA58" s="127"/>
      <c r="AB58" s="127"/>
      <c r="AC58" s="127"/>
      <c r="AD58" s="127"/>
      <c r="AE58" s="127"/>
    </row>
    <row r="59" spans="2:31" ht="12.75">
      <c r="B59" s="127" t="s">
        <v>29</v>
      </c>
      <c r="C59" s="127" t="s">
        <v>579</v>
      </c>
      <c r="D59" s="172">
        <v>21500</v>
      </c>
      <c r="E59" s="127" t="s">
        <v>475</v>
      </c>
      <c r="F59" s="127" t="s">
        <v>473</v>
      </c>
      <c r="G59" s="127" t="s">
        <v>474</v>
      </c>
      <c r="H59" s="71"/>
      <c r="I59" s="71"/>
      <c r="J59" s="71"/>
      <c r="K59" s="129"/>
      <c r="L59" s="71"/>
      <c r="M59" s="71"/>
      <c r="N59" s="71"/>
      <c r="O59" s="71"/>
      <c r="P59" s="71"/>
      <c r="Q59" s="71"/>
      <c r="R59" s="129"/>
      <c r="S59" s="71"/>
      <c r="T59" s="71"/>
      <c r="U59" s="71"/>
      <c r="V59" s="71"/>
      <c r="W59" s="71"/>
      <c r="X59" s="71"/>
      <c r="Y59" s="71"/>
      <c r="Z59" s="129"/>
      <c r="AA59" s="130"/>
      <c r="AB59" s="130"/>
      <c r="AC59" s="130"/>
      <c r="AD59" s="130"/>
      <c r="AE59" s="130"/>
    </row>
    <row r="60" spans="1:31" ht="12.75">
      <c r="A60" s="128" t="s">
        <v>19</v>
      </c>
      <c r="B60" s="4" t="s">
        <v>469</v>
      </c>
      <c r="C60" s="4" t="s">
        <v>469</v>
      </c>
      <c r="D60" s="4" t="s">
        <v>484</v>
      </c>
      <c r="E60" s="4" t="s">
        <v>469</v>
      </c>
      <c r="F60" s="4" t="s">
        <v>469</v>
      </c>
      <c r="G60" s="4" t="s">
        <v>469</v>
      </c>
      <c r="H60" s="4"/>
      <c r="I60" s="71"/>
      <c r="J60" s="71"/>
      <c r="K60" s="129"/>
      <c r="L60" s="71"/>
      <c r="M60" s="71"/>
      <c r="N60" s="71"/>
      <c r="O60" s="71"/>
      <c r="P60" s="71"/>
      <c r="Q60" s="71"/>
      <c r="R60" s="129"/>
      <c r="S60" s="71"/>
      <c r="T60" s="71"/>
      <c r="U60" s="71"/>
      <c r="V60" s="71"/>
      <c r="W60" s="71"/>
      <c r="X60" s="71"/>
      <c r="Y60" s="71"/>
      <c r="Z60" s="129"/>
      <c r="AA60" s="130"/>
      <c r="AB60" s="130"/>
      <c r="AC60" s="130"/>
      <c r="AD60" s="130"/>
      <c r="AE60" s="130"/>
    </row>
    <row r="61" spans="1:31" ht="12.75">
      <c r="A61" s="129"/>
      <c r="B61" s="3"/>
      <c r="C61" s="3"/>
      <c r="D61" s="3"/>
      <c r="E61" s="3"/>
      <c r="F61" s="3"/>
      <c r="G61" s="3"/>
      <c r="H61" s="3"/>
      <c r="I61" s="71"/>
      <c r="J61" s="71"/>
      <c r="K61" s="129"/>
      <c r="L61" s="71"/>
      <c r="M61" s="71"/>
      <c r="N61" s="71"/>
      <c r="O61" s="71"/>
      <c r="P61" s="71"/>
      <c r="Q61" s="71"/>
      <c r="R61" s="129"/>
      <c r="S61" s="71"/>
      <c r="T61" s="71"/>
      <c r="U61" s="71"/>
      <c r="V61" s="71"/>
      <c r="W61" s="71"/>
      <c r="X61" s="71"/>
      <c r="Y61" s="71"/>
      <c r="Z61" s="129"/>
      <c r="AA61" s="130"/>
      <c r="AB61" s="130"/>
      <c r="AC61" s="130"/>
      <c r="AD61" s="130"/>
      <c r="AE61" s="130"/>
    </row>
    <row r="62" spans="1:31" ht="12.75">
      <c r="A62" s="10" t="s">
        <v>428</v>
      </c>
      <c r="B62" s="71" t="s">
        <v>445</v>
      </c>
      <c r="C62" s="71">
        <v>0.6</v>
      </c>
      <c r="D62" s="71">
        <v>0.69</v>
      </c>
      <c r="E62" s="71">
        <v>0.26</v>
      </c>
      <c r="F62" s="71">
        <v>0.29</v>
      </c>
      <c r="G62" s="71">
        <v>0.38</v>
      </c>
      <c r="H62" s="71"/>
      <c r="I62" s="71"/>
      <c r="J62" s="71"/>
      <c r="K62" s="129"/>
      <c r="L62" s="71"/>
      <c r="M62" s="71"/>
      <c r="N62" s="71"/>
      <c r="O62" s="71"/>
      <c r="P62" s="71"/>
      <c r="Q62" s="71"/>
      <c r="R62" s="129"/>
      <c r="S62" s="71"/>
      <c r="T62" s="71"/>
      <c r="U62" s="71"/>
      <c r="V62" s="71"/>
      <c r="W62" s="71"/>
      <c r="X62" s="71"/>
      <c r="Y62" s="71"/>
      <c r="Z62" s="129"/>
      <c r="AA62" s="130"/>
      <c r="AB62" s="130"/>
      <c r="AC62" s="130"/>
      <c r="AD62" s="130"/>
      <c r="AE62" s="130"/>
    </row>
    <row r="63" spans="1:31" ht="12.75">
      <c r="A63" s="129" t="s">
        <v>429</v>
      </c>
      <c r="B63" s="71" t="s">
        <v>445</v>
      </c>
      <c r="C63" s="71">
        <v>1.6</v>
      </c>
      <c r="D63" s="71">
        <v>1.8</v>
      </c>
      <c r="E63" s="71">
        <v>0.71</v>
      </c>
      <c r="F63" s="71">
        <v>0.86</v>
      </c>
      <c r="G63" s="71">
        <v>1.1</v>
      </c>
      <c r="H63" s="71"/>
      <c r="I63" s="71"/>
      <c r="J63" s="71"/>
      <c r="K63" s="129"/>
      <c r="L63" s="71"/>
      <c r="M63" s="71"/>
      <c r="N63" s="71"/>
      <c r="O63" s="71"/>
      <c r="P63" s="71"/>
      <c r="Q63" s="71"/>
      <c r="R63" s="129"/>
      <c r="S63" s="71"/>
      <c r="T63" s="71"/>
      <c r="U63" s="71"/>
      <c r="V63" s="71"/>
      <c r="W63" s="71"/>
      <c r="X63" s="71"/>
      <c r="Y63" s="71"/>
      <c r="Z63" s="129"/>
      <c r="AA63" s="130"/>
      <c r="AB63" s="130"/>
      <c r="AC63" s="130"/>
      <c r="AD63" s="130"/>
      <c r="AE63" s="130"/>
    </row>
    <row r="64" spans="1:31" ht="12.75">
      <c r="A64" s="129" t="s">
        <v>430</v>
      </c>
      <c r="B64" s="71" t="s">
        <v>445</v>
      </c>
      <c r="C64" s="71">
        <v>0.22</v>
      </c>
      <c r="D64" s="71">
        <v>0.24</v>
      </c>
      <c r="E64" s="71">
        <v>0.11</v>
      </c>
      <c r="F64" s="71">
        <v>0.12</v>
      </c>
      <c r="G64" s="71">
        <v>0.17</v>
      </c>
      <c r="H64" s="71"/>
      <c r="I64" s="71"/>
      <c r="J64" s="71"/>
      <c r="K64" s="129"/>
      <c r="L64" s="71"/>
      <c r="M64" s="71"/>
      <c r="N64" s="71"/>
      <c r="O64" s="71"/>
      <c r="P64" s="71"/>
      <c r="Q64" s="71"/>
      <c r="R64" s="129"/>
      <c r="S64" s="71"/>
      <c r="T64" s="71"/>
      <c r="U64" s="71"/>
      <c r="V64" s="71"/>
      <c r="W64" s="71"/>
      <c r="X64" s="71"/>
      <c r="Y64" s="71"/>
      <c r="Z64" s="129"/>
      <c r="AA64" s="130"/>
      <c r="AB64" s="130"/>
      <c r="AC64" s="130"/>
      <c r="AD64" s="130"/>
      <c r="AE64" s="130"/>
    </row>
    <row r="65" spans="1:31" ht="12.75">
      <c r="A65" s="129" t="s">
        <v>431</v>
      </c>
      <c r="B65" s="71">
        <v>0.17</v>
      </c>
      <c r="C65" s="71">
        <v>1.6</v>
      </c>
      <c r="D65" s="71">
        <v>1.6</v>
      </c>
      <c r="E65" s="71">
        <v>0.78</v>
      </c>
      <c r="F65" s="71">
        <v>0.88</v>
      </c>
      <c r="G65" s="71">
        <v>1.1</v>
      </c>
      <c r="H65" s="71"/>
      <c r="I65" s="71"/>
      <c r="J65" s="71"/>
      <c r="K65" s="129"/>
      <c r="L65" s="71"/>
      <c r="M65" s="71"/>
      <c r="N65" s="71"/>
      <c r="O65" s="71"/>
      <c r="P65" s="71"/>
      <c r="Q65" s="71"/>
      <c r="R65" s="129"/>
      <c r="S65" s="71"/>
      <c r="T65" s="71"/>
      <c r="U65" s="71"/>
      <c r="V65" s="71"/>
      <c r="W65" s="71"/>
      <c r="X65" s="71"/>
      <c r="Y65" s="71"/>
      <c r="Z65" s="129"/>
      <c r="AA65" s="130"/>
      <c r="AB65" s="130"/>
      <c r="AC65" s="130"/>
      <c r="AD65" s="130"/>
      <c r="AE65" s="130"/>
    </row>
    <row r="66" spans="1:31" ht="12.75">
      <c r="A66" s="129" t="s">
        <v>432</v>
      </c>
      <c r="B66" s="71" t="s">
        <v>445</v>
      </c>
      <c r="C66" s="71">
        <v>0.2</v>
      </c>
      <c r="D66" s="71">
        <v>0.21</v>
      </c>
      <c r="E66" s="71">
        <v>0.11</v>
      </c>
      <c r="F66" s="71">
        <v>0.13</v>
      </c>
      <c r="G66" s="71">
        <v>0.16</v>
      </c>
      <c r="H66" s="71"/>
      <c r="I66" s="71"/>
      <c r="J66" s="71"/>
      <c r="K66" s="129"/>
      <c r="L66" s="71"/>
      <c r="M66" s="71"/>
      <c r="N66" s="71"/>
      <c r="O66" s="71"/>
      <c r="P66" s="71"/>
      <c r="Q66" s="71"/>
      <c r="R66" s="129"/>
      <c r="S66" s="71"/>
      <c r="T66" s="71"/>
      <c r="U66" s="71"/>
      <c r="V66" s="71"/>
      <c r="W66" s="71"/>
      <c r="X66" s="71"/>
      <c r="Y66" s="71"/>
      <c r="Z66" s="129"/>
      <c r="AA66" s="130"/>
      <c r="AB66" s="130"/>
      <c r="AC66" s="130"/>
      <c r="AD66" s="130"/>
      <c r="AE66" s="130"/>
    </row>
    <row r="67" spans="1:31" ht="12.75">
      <c r="A67" s="129" t="s">
        <v>433</v>
      </c>
      <c r="B67" s="71" t="s">
        <v>445</v>
      </c>
      <c r="C67" s="71">
        <v>0.27</v>
      </c>
      <c r="D67" s="71">
        <v>0.23</v>
      </c>
      <c r="E67" s="71" t="s">
        <v>445</v>
      </c>
      <c r="F67" s="71" t="s">
        <v>445</v>
      </c>
      <c r="G67" s="71" t="s">
        <v>445</v>
      </c>
      <c r="H67" s="71"/>
      <c r="I67" s="71"/>
      <c r="J67" s="71"/>
      <c r="K67" s="129"/>
      <c r="L67" s="71"/>
      <c r="M67" s="71"/>
      <c r="N67" s="71"/>
      <c r="O67" s="71"/>
      <c r="P67" s="71"/>
      <c r="Q67" s="71"/>
      <c r="R67" s="129"/>
      <c r="S67" s="71"/>
      <c r="T67" s="71"/>
      <c r="U67" s="71"/>
      <c r="V67" s="71"/>
      <c r="W67" s="71"/>
      <c r="X67" s="71"/>
      <c r="Y67" s="71"/>
      <c r="Z67" s="129"/>
      <c r="AA67" s="130"/>
      <c r="AB67" s="130"/>
      <c r="AC67" s="130"/>
      <c r="AD67" s="130"/>
      <c r="AE67" s="130"/>
    </row>
    <row r="68" spans="1:31" ht="12.75">
      <c r="A68" s="129" t="s">
        <v>434</v>
      </c>
      <c r="B68" s="71" t="s">
        <v>445</v>
      </c>
      <c r="C68" s="71" t="s">
        <v>445</v>
      </c>
      <c r="D68" s="71" t="s">
        <v>445</v>
      </c>
      <c r="E68" s="71" t="s">
        <v>445</v>
      </c>
      <c r="F68" s="71" t="s">
        <v>445</v>
      </c>
      <c r="G68" s="71" t="s">
        <v>445</v>
      </c>
      <c r="H68" s="71"/>
      <c r="I68" s="71"/>
      <c r="J68" s="71"/>
      <c r="K68" s="129"/>
      <c r="L68" s="71"/>
      <c r="M68" s="71"/>
      <c r="N68" s="71"/>
      <c r="O68" s="71"/>
      <c r="P68" s="71"/>
      <c r="Q68" s="71"/>
      <c r="R68" s="129"/>
      <c r="S68" s="71"/>
      <c r="T68" s="71"/>
      <c r="U68" s="71"/>
      <c r="V68" s="71"/>
      <c r="W68" s="71"/>
      <c r="X68" s="71"/>
      <c r="Y68" s="71"/>
      <c r="Z68" s="129"/>
      <c r="AA68" s="130"/>
      <c r="AB68" s="130"/>
      <c r="AC68" s="130"/>
      <c r="AD68" s="130"/>
      <c r="AE68" s="130"/>
    </row>
    <row r="69" spans="1:31" ht="12.75">
      <c r="A69" s="129" t="s">
        <v>435</v>
      </c>
      <c r="B69" s="71">
        <v>0.11</v>
      </c>
      <c r="C69" s="71" t="s">
        <v>445</v>
      </c>
      <c r="D69" s="71" t="s">
        <v>445</v>
      </c>
      <c r="E69" s="71" t="s">
        <v>445</v>
      </c>
      <c r="F69" s="71">
        <v>0.11</v>
      </c>
      <c r="G69" s="71">
        <v>0.19</v>
      </c>
      <c r="H69" s="71"/>
      <c r="I69" s="71"/>
      <c r="J69" s="71"/>
      <c r="K69" s="129"/>
      <c r="L69" s="71"/>
      <c r="M69" s="71"/>
      <c r="N69" s="71"/>
      <c r="O69" s="71"/>
      <c r="P69" s="71"/>
      <c r="Q69" s="71"/>
      <c r="R69" s="129"/>
      <c r="S69" s="71"/>
      <c r="T69" s="71"/>
      <c r="U69" s="71"/>
      <c r="V69" s="71"/>
      <c r="W69" s="71"/>
      <c r="X69" s="71"/>
      <c r="Y69" s="71"/>
      <c r="Z69" s="129"/>
      <c r="AA69" s="130"/>
      <c r="AB69" s="130"/>
      <c r="AC69" s="130"/>
      <c r="AD69" s="130"/>
      <c r="AE69" s="130"/>
    </row>
    <row r="70" spans="1:31" ht="12.75">
      <c r="A70" s="129" t="s">
        <v>436</v>
      </c>
      <c r="B70" s="71" t="s">
        <v>445</v>
      </c>
      <c r="C70" s="71" t="s">
        <v>445</v>
      </c>
      <c r="D70" s="71" t="s">
        <v>445</v>
      </c>
      <c r="E70" s="71" t="s">
        <v>445</v>
      </c>
      <c r="F70" s="71" t="s">
        <v>445</v>
      </c>
      <c r="G70" s="71" t="s">
        <v>445</v>
      </c>
      <c r="H70" s="71"/>
      <c r="I70" s="71"/>
      <c r="J70" s="71"/>
      <c r="K70" s="129"/>
      <c r="L70" s="71"/>
      <c r="M70" s="71"/>
      <c r="N70" s="71"/>
      <c r="O70" s="71"/>
      <c r="P70" s="71"/>
      <c r="Q70" s="71"/>
      <c r="R70" s="129"/>
      <c r="S70" s="71"/>
      <c r="T70" s="71"/>
      <c r="U70" s="71"/>
      <c r="V70" s="71"/>
      <c r="W70" s="71"/>
      <c r="X70" s="71"/>
      <c r="Y70" s="71"/>
      <c r="Z70" s="129"/>
      <c r="AA70" s="130"/>
      <c r="AB70" s="130"/>
      <c r="AC70" s="130"/>
      <c r="AD70" s="130"/>
      <c r="AE70" s="130"/>
    </row>
    <row r="71" spans="1:31" ht="12.75">
      <c r="A71" s="129" t="s">
        <v>437</v>
      </c>
      <c r="B71" s="71" t="s">
        <v>445</v>
      </c>
      <c r="C71" s="71" t="s">
        <v>445</v>
      </c>
      <c r="D71" s="71" t="s">
        <v>445</v>
      </c>
      <c r="E71" s="71" t="s">
        <v>445</v>
      </c>
      <c r="F71" s="71" t="s">
        <v>445</v>
      </c>
      <c r="G71" s="71" t="s">
        <v>445</v>
      </c>
      <c r="H71" s="71"/>
      <c r="I71" s="71"/>
      <c r="J71" s="71"/>
      <c r="K71" s="129"/>
      <c r="L71" s="71"/>
      <c r="M71" s="71"/>
      <c r="N71" s="71"/>
      <c r="O71" s="71"/>
      <c r="P71" s="71"/>
      <c r="Q71" s="71"/>
      <c r="R71" s="129"/>
      <c r="S71" s="71"/>
      <c r="T71" s="71"/>
      <c r="U71" s="71"/>
      <c r="V71" s="71"/>
      <c r="W71" s="71"/>
      <c r="X71" s="71"/>
      <c r="Y71" s="71"/>
      <c r="Z71" s="129"/>
      <c r="AA71" s="130"/>
      <c r="AB71" s="130"/>
      <c r="AC71" s="130"/>
      <c r="AD71" s="130"/>
      <c r="AE71" s="130"/>
    </row>
    <row r="72" spans="1:31" ht="12.75">
      <c r="A72" s="129" t="s">
        <v>438</v>
      </c>
      <c r="B72" s="71" t="s">
        <v>445</v>
      </c>
      <c r="C72" s="71" t="s">
        <v>445</v>
      </c>
      <c r="D72" s="71" t="s">
        <v>445</v>
      </c>
      <c r="E72" s="71" t="s">
        <v>445</v>
      </c>
      <c r="F72" s="71" t="s">
        <v>445</v>
      </c>
      <c r="G72" s="71" t="s">
        <v>445</v>
      </c>
      <c r="H72" s="71"/>
      <c r="I72" s="71"/>
      <c r="J72" s="71"/>
      <c r="K72" s="129"/>
      <c r="L72" s="71"/>
      <c r="M72" s="71"/>
      <c r="N72" s="71"/>
      <c r="O72" s="71"/>
      <c r="P72" s="71"/>
      <c r="Q72" s="71"/>
      <c r="R72" s="129"/>
      <c r="S72" s="71"/>
      <c r="T72" s="71"/>
      <c r="U72" s="71"/>
      <c r="V72" s="71"/>
      <c r="W72" s="71"/>
      <c r="X72" s="71"/>
      <c r="Y72" s="71"/>
      <c r="Z72" s="129"/>
      <c r="AA72" s="130"/>
      <c r="AB72" s="130"/>
      <c r="AC72" s="130"/>
      <c r="AD72" s="130"/>
      <c r="AE72" s="130"/>
    </row>
    <row r="73" spans="1:31" ht="12.75">
      <c r="A73" s="129" t="s">
        <v>439</v>
      </c>
      <c r="B73" s="132" t="s">
        <v>445</v>
      </c>
      <c r="C73" s="132" t="s">
        <v>445</v>
      </c>
      <c r="D73" s="132" t="s">
        <v>445</v>
      </c>
      <c r="E73" s="132" t="s">
        <v>445</v>
      </c>
      <c r="F73" s="132" t="s">
        <v>445</v>
      </c>
      <c r="G73" s="132" t="s">
        <v>445</v>
      </c>
      <c r="H73" s="132"/>
      <c r="J73" s="131"/>
      <c r="K73" s="127"/>
      <c r="L73" s="132"/>
      <c r="M73" s="132"/>
      <c r="N73" s="132"/>
      <c r="Q73" s="71"/>
      <c r="R73" s="127"/>
      <c r="S73" s="132"/>
      <c r="T73" s="132"/>
      <c r="U73" s="131"/>
      <c r="V73" s="71"/>
      <c r="W73" s="71"/>
      <c r="X73" s="71"/>
      <c r="Y73" s="71"/>
      <c r="Z73" s="129"/>
      <c r="AA73" s="130"/>
      <c r="AB73" s="130"/>
      <c r="AC73" s="130"/>
      <c r="AD73" s="130"/>
      <c r="AE73" s="130"/>
    </row>
    <row r="74" spans="1:31" ht="12.75">
      <c r="A74" s="129" t="s">
        <v>440</v>
      </c>
      <c r="B74" s="131" t="s">
        <v>445</v>
      </c>
      <c r="C74" s="131" t="s">
        <v>445</v>
      </c>
      <c r="D74" s="131" t="s">
        <v>445</v>
      </c>
      <c r="E74" s="131" t="s">
        <v>445</v>
      </c>
      <c r="F74" s="131" t="s">
        <v>445</v>
      </c>
      <c r="G74" s="131" t="s">
        <v>445</v>
      </c>
      <c r="H74" s="131"/>
      <c r="I74" s="131"/>
      <c r="J74" s="138"/>
      <c r="K74" s="139"/>
      <c r="L74" s="138"/>
      <c r="M74" s="138"/>
      <c r="N74" s="138"/>
      <c r="O74" s="138"/>
      <c r="P74" s="138"/>
      <c r="Q74" s="138"/>
      <c r="R74" s="139"/>
      <c r="S74" s="131"/>
      <c r="T74" s="131"/>
      <c r="U74" s="138"/>
      <c r="V74" s="138"/>
      <c r="W74" s="138"/>
      <c r="X74" s="138"/>
      <c r="Y74" s="138"/>
      <c r="Z74" s="139"/>
      <c r="AA74" s="130"/>
      <c r="AB74" s="130"/>
      <c r="AC74" s="130"/>
      <c r="AD74" s="130"/>
      <c r="AE74" s="130"/>
    </row>
    <row r="75" spans="1:31" ht="12.75">
      <c r="A75" s="129" t="s">
        <v>441</v>
      </c>
      <c r="B75" s="138" t="s">
        <v>445</v>
      </c>
      <c r="C75" s="138">
        <v>0.39</v>
      </c>
      <c r="D75" s="138">
        <v>0.53</v>
      </c>
      <c r="E75" s="138" t="s">
        <v>445</v>
      </c>
      <c r="F75" s="138" t="s">
        <v>445</v>
      </c>
      <c r="G75" s="138" t="s">
        <v>445</v>
      </c>
      <c r="H75" s="138"/>
      <c r="I75" s="138"/>
      <c r="J75" s="71"/>
      <c r="K75" s="127"/>
      <c r="L75" s="138"/>
      <c r="M75" s="138"/>
      <c r="N75" s="138"/>
      <c r="O75" s="138"/>
      <c r="P75" s="138"/>
      <c r="Q75" s="71"/>
      <c r="R75" s="127"/>
      <c r="S75" s="138"/>
      <c r="T75" s="138"/>
      <c r="U75" s="71"/>
      <c r="V75" s="71"/>
      <c r="W75" s="71"/>
      <c r="X75" s="71"/>
      <c r="Y75" s="71"/>
      <c r="Z75" s="127"/>
      <c r="AA75" s="130"/>
      <c r="AB75" s="130"/>
      <c r="AC75" s="130"/>
      <c r="AD75" s="130"/>
      <c r="AE75" s="130"/>
    </row>
    <row r="76" spans="1:31" ht="13.5" customHeight="1">
      <c r="A76" s="129" t="s">
        <v>292</v>
      </c>
      <c r="B76" s="71" t="s">
        <v>444</v>
      </c>
      <c r="C76" s="71">
        <v>14</v>
      </c>
      <c r="D76" s="71">
        <v>14</v>
      </c>
      <c r="E76" s="71">
        <v>2.2</v>
      </c>
      <c r="F76" s="71">
        <v>2</v>
      </c>
      <c r="G76" s="71">
        <v>4.8</v>
      </c>
      <c r="H76" s="71"/>
      <c r="I76" s="71"/>
      <c r="J76" s="71"/>
      <c r="K76" s="129"/>
      <c r="L76" s="71"/>
      <c r="M76" s="71"/>
      <c r="N76" s="71"/>
      <c r="O76" s="71"/>
      <c r="P76" s="71"/>
      <c r="Q76" s="71"/>
      <c r="R76" s="129"/>
      <c r="S76" s="71"/>
      <c r="T76" s="71"/>
      <c r="U76" s="71"/>
      <c r="V76" s="71"/>
      <c r="W76" s="71"/>
      <c r="X76" s="71"/>
      <c r="Y76" s="71"/>
      <c r="Z76" s="129"/>
      <c r="AA76" s="130"/>
      <c r="AB76" s="130"/>
      <c r="AC76" s="130"/>
      <c r="AD76" s="130"/>
      <c r="AE76" s="130"/>
    </row>
    <row r="77" spans="1:26" ht="13.5" customHeight="1">
      <c r="A77" s="127" t="s">
        <v>442</v>
      </c>
      <c r="B77" s="130" t="s">
        <v>444</v>
      </c>
      <c r="C77" s="130" t="s">
        <v>444</v>
      </c>
      <c r="D77" s="130" t="s">
        <v>444</v>
      </c>
      <c r="E77" s="130" t="s">
        <v>444</v>
      </c>
      <c r="F77" s="130" t="s">
        <v>444</v>
      </c>
      <c r="G77" s="130" t="s">
        <v>444</v>
      </c>
      <c r="K77" s="2"/>
      <c r="R77" s="2"/>
      <c r="X77" s="140"/>
      <c r="Y77" s="140"/>
      <c r="Z77" s="2"/>
    </row>
    <row r="78" spans="1:26" ht="14.25" customHeight="1">
      <c r="A78" s="129" t="s">
        <v>443</v>
      </c>
      <c r="B78" s="130">
        <v>1.8</v>
      </c>
      <c r="C78" s="130">
        <v>1.9</v>
      </c>
      <c r="D78" s="130">
        <v>1.9</v>
      </c>
      <c r="E78" s="130">
        <v>5.9</v>
      </c>
      <c r="F78" s="130">
        <v>6.7</v>
      </c>
      <c r="G78" s="130">
        <v>8.4</v>
      </c>
      <c r="K78" s="137"/>
      <c r="R78" s="137"/>
      <c r="X78" s="140"/>
      <c r="Y78" s="140"/>
      <c r="Z78" s="2"/>
    </row>
    <row r="79" spans="1:26" ht="15" customHeight="1">
      <c r="A79" s="167"/>
      <c r="B79" s="168"/>
      <c r="C79" s="168"/>
      <c r="D79" s="168"/>
      <c r="E79" s="168"/>
      <c r="F79" s="168"/>
      <c r="G79" s="168"/>
      <c r="H79" s="168"/>
      <c r="K79" s="137"/>
      <c r="R79" s="137"/>
      <c r="X79" s="140"/>
      <c r="Y79" s="140"/>
      <c r="Z79" s="137"/>
    </row>
    <row r="80" spans="11:26" ht="14.25">
      <c r="K80" s="137"/>
      <c r="R80" s="137"/>
      <c r="X80" s="140"/>
      <c r="Y80" s="140"/>
      <c r="Z80" s="137"/>
    </row>
  </sheetData>
  <printOptions/>
  <pageMargins left="1.26" right="0.82" top="1.14" bottom="0.97" header="1.05" footer="0.94"/>
  <pageSetup firstPageNumber="20" useFirstPageNumber="1" horizontalDpi="600" verticalDpi="600" orientation="portrait" pageOrder="overThenDown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2" sqref="A2"/>
    </sheetView>
  </sheetViews>
  <sheetFormatPr defaultColWidth="9.140625" defaultRowHeight="12.75"/>
  <cols>
    <col min="2" max="2" width="6.8515625" style="0" customWidth="1"/>
    <col min="3" max="3" width="19.7109375" style="0" customWidth="1"/>
    <col min="4" max="4" width="10.28125" style="0" customWidth="1"/>
    <col min="9" max="9" width="10.421875" style="0" customWidth="1"/>
    <col min="15" max="15" width="14.28125" style="0" customWidth="1"/>
    <col min="16" max="16" width="13.57421875" style="0" customWidth="1"/>
    <col min="17" max="17" width="31.28125" style="0" customWidth="1"/>
    <col min="18" max="18" width="28.7109375" style="0" customWidth="1"/>
  </cols>
  <sheetData>
    <row r="1" ht="15.75">
      <c r="A1" s="7" t="s">
        <v>666</v>
      </c>
    </row>
    <row r="2" spans="1:16" ht="15.75">
      <c r="A2" s="7"/>
      <c r="P2" s="57"/>
    </row>
    <row r="3" ht="15.75">
      <c r="A3" s="7"/>
    </row>
    <row r="4" spans="1:16" ht="15.75">
      <c r="A4" s="7"/>
      <c r="P4" s="57"/>
    </row>
    <row r="5" ht="15.75">
      <c r="A5" s="7"/>
    </row>
    <row r="7" ht="12.75">
      <c r="P7" s="57"/>
    </row>
    <row r="9" spans="4:13" ht="14.25">
      <c r="D9" s="10" t="s">
        <v>15</v>
      </c>
      <c r="E9" s="10" t="s">
        <v>28</v>
      </c>
      <c r="F9" t="s">
        <v>48</v>
      </c>
      <c r="G9" s="10" t="s">
        <v>49</v>
      </c>
      <c r="H9" s="10" t="s">
        <v>50</v>
      </c>
      <c r="I9" s="10" t="s">
        <v>51</v>
      </c>
      <c r="J9" s="10" t="s">
        <v>52</v>
      </c>
      <c r="M9" s="10" t="s">
        <v>15</v>
      </c>
    </row>
    <row r="10" spans="1:21" ht="14.25">
      <c r="A10" s="4" t="s">
        <v>18</v>
      </c>
      <c r="B10" s="4" t="s">
        <v>53</v>
      </c>
      <c r="C10" s="4" t="s">
        <v>54</v>
      </c>
      <c r="D10" s="4" t="s">
        <v>55</v>
      </c>
      <c r="E10" s="4" t="s">
        <v>56</v>
      </c>
      <c r="F10" s="4" t="s">
        <v>106</v>
      </c>
      <c r="G10" s="4" t="s">
        <v>57</v>
      </c>
      <c r="H10" s="4" t="s">
        <v>35</v>
      </c>
      <c r="I10" s="4" t="s">
        <v>35</v>
      </c>
      <c r="J10" s="4" t="s">
        <v>35</v>
      </c>
      <c r="K10" s="4" t="s">
        <v>58</v>
      </c>
      <c r="L10" s="4" t="s">
        <v>37</v>
      </c>
      <c r="M10" s="4" t="s">
        <v>38</v>
      </c>
      <c r="P10" s="57"/>
      <c r="U10" s="9"/>
    </row>
    <row r="11" spans="1:16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P11" s="57"/>
    </row>
    <row r="12" spans="1:16" ht="12.75" customHeight="1">
      <c r="A12" s="84">
        <v>36691</v>
      </c>
      <c r="B12" s="3" t="s">
        <v>120</v>
      </c>
      <c r="C12" s="10" t="s">
        <v>193</v>
      </c>
      <c r="D12" s="3" t="s">
        <v>59</v>
      </c>
      <c r="E12" s="10" t="s">
        <v>60</v>
      </c>
      <c r="F12" s="91">
        <v>200000</v>
      </c>
      <c r="G12" s="21">
        <v>10</v>
      </c>
      <c r="H12" s="92">
        <f>F12/G12</f>
        <v>20000</v>
      </c>
      <c r="I12" s="23">
        <v>508.8883899999999</v>
      </c>
      <c r="J12" s="90">
        <v>22132.378940000002</v>
      </c>
      <c r="K12" s="13">
        <f>(J12-I12)/H12*100</f>
        <v>108.11745275000003</v>
      </c>
      <c r="L12" s="10" t="s">
        <v>40</v>
      </c>
      <c r="M12" s="22" t="s">
        <v>41</v>
      </c>
      <c r="P12" s="9"/>
    </row>
    <row r="13" spans="1:13" ht="12.75" customHeight="1">
      <c r="A13" s="84">
        <v>36691</v>
      </c>
      <c r="B13" s="3" t="s">
        <v>121</v>
      </c>
      <c r="C13" s="10" t="s">
        <v>193</v>
      </c>
      <c r="D13" s="3" t="s">
        <v>59</v>
      </c>
      <c r="E13" s="10" t="s">
        <v>60</v>
      </c>
      <c r="F13" s="91">
        <v>20000</v>
      </c>
      <c r="G13" s="21">
        <v>10</v>
      </c>
      <c r="H13" s="92">
        <f>F13/G13</f>
        <v>2000</v>
      </c>
      <c r="I13" s="81">
        <v>56.27689</v>
      </c>
      <c r="J13" s="90">
        <v>2177.06405</v>
      </c>
      <c r="K13" s="13">
        <f>(J13-I13)/H13*100</f>
        <v>106.039358</v>
      </c>
      <c r="L13" s="10" t="s">
        <v>40</v>
      </c>
      <c r="M13" s="22" t="s">
        <v>41</v>
      </c>
    </row>
    <row r="14" spans="1:16" ht="12.75" customHeight="1">
      <c r="A14" s="84">
        <v>36691</v>
      </c>
      <c r="B14" s="3" t="s">
        <v>122</v>
      </c>
      <c r="C14" s="10" t="s">
        <v>193</v>
      </c>
      <c r="D14" s="3" t="s">
        <v>59</v>
      </c>
      <c r="E14" s="10" t="s">
        <v>60</v>
      </c>
      <c r="F14" s="91">
        <v>20000</v>
      </c>
      <c r="G14" s="21">
        <v>10</v>
      </c>
      <c r="H14" s="92">
        <f>F14/G14</f>
        <v>2000</v>
      </c>
      <c r="I14" s="88">
        <v>1.9159333333333333</v>
      </c>
      <c r="J14" s="90">
        <v>2174.8687666666665</v>
      </c>
      <c r="K14" s="13">
        <f>(J14-I14)/H14*100</f>
        <v>108.64764166666667</v>
      </c>
      <c r="L14" s="10" t="s">
        <v>40</v>
      </c>
      <c r="M14" s="22" t="s">
        <v>41</v>
      </c>
      <c r="P14" s="57"/>
    </row>
    <row r="15" spans="1:13" ht="12.75" customHeight="1">
      <c r="A15" s="84">
        <v>36691</v>
      </c>
      <c r="B15" s="3" t="s">
        <v>123</v>
      </c>
      <c r="C15" s="10" t="s">
        <v>193</v>
      </c>
      <c r="D15" s="3" t="s">
        <v>59</v>
      </c>
      <c r="E15" s="10" t="s">
        <v>60</v>
      </c>
      <c r="F15" s="91">
        <v>200000</v>
      </c>
      <c r="G15" s="21">
        <v>10</v>
      </c>
      <c r="H15" s="92">
        <f>F15/G15</f>
        <v>20000</v>
      </c>
      <c r="I15" s="88">
        <v>6.4182266666666665</v>
      </c>
      <c r="J15" s="90">
        <v>21469.362493333334</v>
      </c>
      <c r="K15" s="13">
        <f>(J15-I15)/H15*100</f>
        <v>107.31472133333335</v>
      </c>
      <c r="L15" s="10" t="s">
        <v>40</v>
      </c>
      <c r="M15" s="22" t="s">
        <v>41</v>
      </c>
    </row>
    <row r="16" spans="1:13" ht="12.75" customHeight="1">
      <c r="A16" s="84">
        <v>36691</v>
      </c>
      <c r="B16" s="3" t="s">
        <v>125</v>
      </c>
      <c r="C16" s="10" t="s">
        <v>193</v>
      </c>
      <c r="D16" s="3" t="s">
        <v>59</v>
      </c>
      <c r="E16" s="10" t="s">
        <v>60</v>
      </c>
      <c r="F16" s="91">
        <v>2000</v>
      </c>
      <c r="G16" s="21">
        <v>10</v>
      </c>
      <c r="H16" s="92">
        <f>F16/G16</f>
        <v>200</v>
      </c>
      <c r="I16" s="88">
        <v>4.4587466666666655</v>
      </c>
      <c r="J16" s="90">
        <v>218.13446333333331</v>
      </c>
      <c r="K16" s="13">
        <f>(J16-I16)/H16*100</f>
        <v>106.83785833333333</v>
      </c>
      <c r="L16" s="10" t="s">
        <v>40</v>
      </c>
      <c r="M16" s="22" t="s">
        <v>41</v>
      </c>
    </row>
    <row r="17" spans="1:13" ht="12.75" customHeight="1">
      <c r="A17" s="3"/>
      <c r="B17" s="3"/>
      <c r="C17" s="3"/>
      <c r="D17" s="3"/>
      <c r="E17" s="3"/>
      <c r="F17" s="91"/>
      <c r="G17" s="3"/>
      <c r="H17" s="91"/>
      <c r="I17" s="3"/>
      <c r="J17" s="90"/>
      <c r="K17" s="3"/>
      <c r="L17" s="3"/>
      <c r="M17" s="3"/>
    </row>
    <row r="18" spans="1:13" ht="15" customHeight="1">
      <c r="A18" s="84">
        <v>36691</v>
      </c>
      <c r="B18" s="3" t="s">
        <v>120</v>
      </c>
      <c r="C18" s="10" t="s">
        <v>193</v>
      </c>
      <c r="D18" s="10" t="s">
        <v>59</v>
      </c>
      <c r="E18" s="10" t="s">
        <v>60</v>
      </c>
      <c r="F18" s="92">
        <v>2000000</v>
      </c>
      <c r="G18" s="21">
        <v>10</v>
      </c>
      <c r="H18" s="92">
        <f>F18/G18</f>
        <v>200000</v>
      </c>
      <c r="I18" s="23">
        <v>508.8883899999999</v>
      </c>
      <c r="J18" s="93">
        <v>220467.42820999998</v>
      </c>
      <c r="K18" s="13">
        <f>(J18-I18)/H18*100</f>
        <v>109.97926990999997</v>
      </c>
      <c r="L18" s="10" t="s">
        <v>40</v>
      </c>
      <c r="M18" s="22" t="s">
        <v>41</v>
      </c>
    </row>
    <row r="19" spans="1:13" ht="12.75" customHeight="1">
      <c r="A19" s="84">
        <v>36691</v>
      </c>
      <c r="B19" s="3" t="s">
        <v>121</v>
      </c>
      <c r="C19" s="10" t="s">
        <v>193</v>
      </c>
      <c r="D19" s="10" t="s">
        <v>59</v>
      </c>
      <c r="E19" s="10" t="s">
        <v>60</v>
      </c>
      <c r="F19" s="92">
        <v>200000</v>
      </c>
      <c r="G19" s="21">
        <v>10</v>
      </c>
      <c r="H19" s="92">
        <f>F19/G19</f>
        <v>20000</v>
      </c>
      <c r="I19" s="81">
        <v>56.27689</v>
      </c>
      <c r="J19" s="93">
        <v>21789.018409999997</v>
      </c>
      <c r="K19" s="13">
        <f>(J19-I19)/H19*100</f>
        <v>108.66370759999997</v>
      </c>
      <c r="L19" s="10" t="s">
        <v>40</v>
      </c>
      <c r="M19" s="22" t="s">
        <v>41</v>
      </c>
    </row>
    <row r="20" spans="1:16" ht="12.75" customHeight="1">
      <c r="A20" s="84">
        <v>36691</v>
      </c>
      <c r="B20" s="3" t="s">
        <v>122</v>
      </c>
      <c r="C20" s="10" t="s">
        <v>193</v>
      </c>
      <c r="D20" s="10" t="s">
        <v>59</v>
      </c>
      <c r="E20" s="10" t="s">
        <v>60</v>
      </c>
      <c r="F20" s="92">
        <v>200000</v>
      </c>
      <c r="G20" s="21">
        <v>10</v>
      </c>
      <c r="H20" s="92">
        <f>F20/G20</f>
        <v>20000</v>
      </c>
      <c r="I20" s="88">
        <v>1.9159333333333333</v>
      </c>
      <c r="J20" s="93">
        <v>22145.133896666666</v>
      </c>
      <c r="K20" s="13">
        <f>(J20-I20)/H20*100</f>
        <v>110.71608981666668</v>
      </c>
      <c r="L20" s="10" t="s">
        <v>40</v>
      </c>
      <c r="M20" s="22" t="s">
        <v>41</v>
      </c>
      <c r="P20" s="10"/>
    </row>
    <row r="21" spans="1:16" ht="12.75" customHeight="1">
      <c r="A21" s="84">
        <v>36691</v>
      </c>
      <c r="B21" s="3" t="s">
        <v>123</v>
      </c>
      <c r="C21" s="10" t="s">
        <v>193</v>
      </c>
      <c r="D21" s="10" t="s">
        <v>59</v>
      </c>
      <c r="E21" s="10" t="s">
        <v>60</v>
      </c>
      <c r="F21" s="92">
        <v>2000000</v>
      </c>
      <c r="G21" s="21">
        <v>10</v>
      </c>
      <c r="H21" s="92">
        <f>F21/G21</f>
        <v>200000</v>
      </c>
      <c r="I21" s="88">
        <v>6.4182266666666665</v>
      </c>
      <c r="J21" s="93">
        <v>220139.33768333332</v>
      </c>
      <c r="K21" s="13">
        <f>(J21-I21)/H21*100</f>
        <v>110.06645972833333</v>
      </c>
      <c r="L21" s="10" t="s">
        <v>40</v>
      </c>
      <c r="M21" s="22" t="s">
        <v>41</v>
      </c>
      <c r="P21" s="10"/>
    </row>
    <row r="22" spans="1:16" ht="12.75" customHeight="1">
      <c r="A22" s="84">
        <v>36691</v>
      </c>
      <c r="B22" s="3" t="s">
        <v>125</v>
      </c>
      <c r="C22" s="10" t="s">
        <v>193</v>
      </c>
      <c r="D22" s="10" t="s">
        <v>59</v>
      </c>
      <c r="E22" s="10" t="s">
        <v>60</v>
      </c>
      <c r="F22" s="92">
        <v>20000</v>
      </c>
      <c r="G22" s="21">
        <v>10</v>
      </c>
      <c r="H22" s="92">
        <f>F22/G22</f>
        <v>2000</v>
      </c>
      <c r="I22" s="88">
        <v>4.4587466666666655</v>
      </c>
      <c r="J22" s="93">
        <v>2122.810233333333</v>
      </c>
      <c r="K22" s="13">
        <f>(J22-I22)/H22*100</f>
        <v>105.91757433333333</v>
      </c>
      <c r="L22" s="10" t="s">
        <v>40</v>
      </c>
      <c r="M22" s="22" t="s">
        <v>41</v>
      </c>
      <c r="P22" s="10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3.5" customHeight="1">
      <c r="A25" s="16" t="s">
        <v>61</v>
      </c>
    </row>
    <row r="26" spans="2:3" ht="13.5" customHeight="1">
      <c r="B26" s="17" t="s">
        <v>62</v>
      </c>
      <c r="C26" s="17"/>
    </row>
    <row r="27" ht="13.5" customHeight="1">
      <c r="A27" s="16" t="s">
        <v>706</v>
      </c>
    </row>
    <row r="28" ht="13.5" customHeight="1">
      <c r="A28" s="16" t="s">
        <v>63</v>
      </c>
    </row>
    <row r="29" ht="15" customHeight="1">
      <c r="A29" s="16" t="s">
        <v>64</v>
      </c>
    </row>
    <row r="30" ht="15" customHeight="1">
      <c r="A30" s="16" t="s">
        <v>65</v>
      </c>
    </row>
    <row r="31" spans="1:15" ht="15" customHeight="1">
      <c r="A31" s="16" t="s">
        <v>66</v>
      </c>
      <c r="O31" s="9"/>
    </row>
    <row r="32" ht="15.75" customHeight="1">
      <c r="O32" s="9"/>
    </row>
    <row r="33" ht="14.25" customHeight="1">
      <c r="O33" s="9"/>
    </row>
    <row r="34" ht="15.75" customHeight="1"/>
    <row r="35" ht="15" customHeight="1"/>
    <row r="36" ht="15" customHeight="1"/>
    <row r="37" ht="15.75" customHeight="1"/>
    <row r="38" ht="15" customHeight="1"/>
  </sheetData>
  <printOptions/>
  <pageMargins left="0.58" right="0.25" top="0.99" bottom="0.17" header="0.85" footer="0.33"/>
  <pageSetup firstPageNumber="58" useFirstPageNumber="1" horizontalDpi="600" verticalDpi="60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2" sqref="A2"/>
    </sheetView>
  </sheetViews>
  <sheetFormatPr defaultColWidth="9.140625" defaultRowHeight="12.75"/>
  <cols>
    <col min="2" max="2" width="5.140625" style="0" customWidth="1"/>
    <col min="3" max="3" width="16.28125" style="0" customWidth="1"/>
    <col min="4" max="4" width="9.00390625" style="0" customWidth="1"/>
    <col min="5" max="5" width="8.28125" style="0" customWidth="1"/>
    <col min="7" max="7" width="5.7109375" style="0" customWidth="1"/>
    <col min="9" max="9" width="11.7109375" style="0" customWidth="1"/>
    <col min="16" max="16" width="14.28125" style="0" customWidth="1"/>
    <col min="17" max="17" width="20.00390625" style="0" customWidth="1"/>
    <col min="18" max="18" width="39.421875" style="0" customWidth="1"/>
    <col min="19" max="19" width="13.28125" style="0" customWidth="1"/>
  </cols>
  <sheetData>
    <row r="1" ht="15.75">
      <c r="A1" s="7" t="s">
        <v>667</v>
      </c>
    </row>
    <row r="2" spans="1:17" ht="15.75">
      <c r="A2" s="7"/>
      <c r="Q2" s="57"/>
    </row>
    <row r="3" ht="15.75">
      <c r="A3" s="7"/>
    </row>
    <row r="4" spans="1:17" ht="15.75">
      <c r="A4" s="7"/>
      <c r="Q4" s="57"/>
    </row>
    <row r="5" ht="15.75">
      <c r="A5" s="7"/>
    </row>
    <row r="6" ht="12.75">
      <c r="U6" s="9"/>
    </row>
    <row r="7" ht="12.75">
      <c r="Q7" s="57"/>
    </row>
    <row r="9" spans="4:14" ht="14.25">
      <c r="D9" s="10" t="s">
        <v>15</v>
      </c>
      <c r="E9" s="10" t="s">
        <v>28</v>
      </c>
      <c r="F9" t="s">
        <v>48</v>
      </c>
      <c r="G9" s="10" t="s">
        <v>262</v>
      </c>
      <c r="H9" s="10" t="s">
        <v>50</v>
      </c>
      <c r="I9" s="10" t="s">
        <v>51</v>
      </c>
      <c r="J9" s="10"/>
      <c r="K9" s="10" t="s">
        <v>52</v>
      </c>
      <c r="N9" s="10" t="s">
        <v>15</v>
      </c>
    </row>
    <row r="10" spans="1:22" ht="14.25">
      <c r="A10" s="4" t="s">
        <v>18</v>
      </c>
      <c r="B10" s="4" t="s">
        <v>53</v>
      </c>
      <c r="C10" s="4" t="s">
        <v>54</v>
      </c>
      <c r="D10" s="4" t="s">
        <v>55</v>
      </c>
      <c r="E10" s="4" t="s">
        <v>56</v>
      </c>
      <c r="F10" s="4" t="s">
        <v>264</v>
      </c>
      <c r="G10" s="4" t="s">
        <v>263</v>
      </c>
      <c r="H10" s="4" t="s">
        <v>35</v>
      </c>
      <c r="I10" s="4" t="s">
        <v>35</v>
      </c>
      <c r="J10" s="4" t="s">
        <v>268</v>
      </c>
      <c r="K10" s="4" t="s">
        <v>35</v>
      </c>
      <c r="L10" s="4" t="s">
        <v>58</v>
      </c>
      <c r="M10" s="4" t="s">
        <v>37</v>
      </c>
      <c r="N10" s="4" t="s">
        <v>38</v>
      </c>
      <c r="Q10" s="57"/>
      <c r="V10" s="9"/>
    </row>
    <row r="11" spans="1:14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84">
        <v>36706</v>
      </c>
      <c r="B12" s="3" t="s">
        <v>120</v>
      </c>
      <c r="C12" s="3" t="s">
        <v>197</v>
      </c>
      <c r="D12" s="3" t="s">
        <v>260</v>
      </c>
      <c r="E12" s="10" t="s">
        <v>261</v>
      </c>
      <c r="F12" s="46">
        <v>100</v>
      </c>
      <c r="G12" s="30">
        <v>0.25</v>
      </c>
      <c r="H12" s="23">
        <f>F12/G12</f>
        <v>400</v>
      </c>
      <c r="I12" s="102">
        <v>15.199326666666666</v>
      </c>
      <c r="J12" s="13">
        <f>ABS(H12/I12)</f>
        <v>26.316955268632515</v>
      </c>
      <c r="K12" s="91">
        <v>465.92468319999995</v>
      </c>
      <c r="L12" s="13">
        <f>(K12-I12)/H12*100</f>
        <v>112.68133913333331</v>
      </c>
      <c r="M12" s="10" t="s">
        <v>40</v>
      </c>
      <c r="N12" s="22" t="s">
        <v>41</v>
      </c>
    </row>
    <row r="13" spans="1:14" ht="12.75" customHeight="1">
      <c r="A13" s="84">
        <v>36706</v>
      </c>
      <c r="B13" s="3" t="s">
        <v>121</v>
      </c>
      <c r="C13" s="3" t="s">
        <v>197</v>
      </c>
      <c r="D13" s="3" t="s">
        <v>260</v>
      </c>
      <c r="E13" s="10" t="s">
        <v>261</v>
      </c>
      <c r="F13" s="46">
        <v>10</v>
      </c>
      <c r="G13" s="30">
        <v>0.25</v>
      </c>
      <c r="H13" s="81">
        <f>F13/G13</f>
        <v>40</v>
      </c>
      <c r="I13" s="104">
        <v>0.052640400000000004</v>
      </c>
      <c r="J13" s="13">
        <f aca="true" t="shared" si="0" ref="J13:J28">ABS(H13/I13)</f>
        <v>759.8726453446402</v>
      </c>
      <c r="K13" s="91">
        <v>43.049196</v>
      </c>
      <c r="L13" s="13">
        <f>(K13-I13)/H13*100</f>
        <v>107.491389</v>
      </c>
      <c r="M13" s="10" t="s">
        <v>40</v>
      </c>
      <c r="N13" s="22" t="s">
        <v>41</v>
      </c>
    </row>
    <row r="14" spans="1:17" ht="12.75" customHeight="1">
      <c r="A14" s="84">
        <v>36706</v>
      </c>
      <c r="B14" s="3" t="s">
        <v>122</v>
      </c>
      <c r="C14" s="3" t="s">
        <v>197</v>
      </c>
      <c r="D14" s="3" t="s">
        <v>260</v>
      </c>
      <c r="E14" s="10" t="s">
        <v>261</v>
      </c>
      <c r="F14" s="46">
        <v>10</v>
      </c>
      <c r="G14" s="30">
        <v>0.25</v>
      </c>
      <c r="H14" s="81">
        <f>F14/G14</f>
        <v>40</v>
      </c>
      <c r="I14" s="104">
        <v>-0.08606706666666668</v>
      </c>
      <c r="J14" s="13">
        <f t="shared" si="0"/>
        <v>464.7538431269877</v>
      </c>
      <c r="K14" s="91">
        <v>42.2982024</v>
      </c>
      <c r="L14" s="13">
        <f>(K14-I14)/H14*100</f>
        <v>105.96067366666666</v>
      </c>
      <c r="M14" s="10" t="s">
        <v>40</v>
      </c>
      <c r="N14" s="22" t="s">
        <v>41</v>
      </c>
      <c r="Q14" s="57"/>
    </row>
    <row r="15" spans="1:17" ht="12.75" customHeight="1">
      <c r="A15" s="84">
        <v>36706</v>
      </c>
      <c r="B15" s="3" t="s">
        <v>123</v>
      </c>
      <c r="C15" s="3" t="s">
        <v>197</v>
      </c>
      <c r="D15" s="3" t="s">
        <v>260</v>
      </c>
      <c r="E15" s="10" t="s">
        <v>261</v>
      </c>
      <c r="F15" s="46">
        <v>100</v>
      </c>
      <c r="G15" s="30">
        <v>0.25</v>
      </c>
      <c r="H15" s="23">
        <f>F15/G15</f>
        <v>400</v>
      </c>
      <c r="I15" s="104">
        <v>-1.8225483999999998</v>
      </c>
      <c r="J15" s="13">
        <f t="shared" si="0"/>
        <v>219.4729094711559</v>
      </c>
      <c r="K15" s="91">
        <v>414.91900960000004</v>
      </c>
      <c r="L15" s="13">
        <f>(K15-I15)/H15*100</f>
        <v>104.1853895</v>
      </c>
      <c r="M15" s="10" t="s">
        <v>40</v>
      </c>
      <c r="N15" s="22" t="s">
        <v>41</v>
      </c>
      <c r="Q15" s="57"/>
    </row>
    <row r="16" spans="1:17" ht="12.75" customHeight="1">
      <c r="A16" s="84">
        <v>36706</v>
      </c>
      <c r="B16" s="3" t="s">
        <v>125</v>
      </c>
      <c r="C16" s="3" t="s">
        <v>197</v>
      </c>
      <c r="D16" s="3" t="s">
        <v>260</v>
      </c>
      <c r="E16" s="10" t="s">
        <v>261</v>
      </c>
      <c r="F16" s="46">
        <v>1</v>
      </c>
      <c r="G16" s="30">
        <v>0.25</v>
      </c>
      <c r="H16" s="81">
        <f>F16/G16</f>
        <v>4</v>
      </c>
      <c r="I16" s="104">
        <v>-0.6871121333333333</v>
      </c>
      <c r="J16" s="59">
        <f t="shared" si="0"/>
        <v>5.821466112954683</v>
      </c>
      <c r="K16" s="91">
        <v>4.3272596000000005</v>
      </c>
      <c r="L16" s="13">
        <f>(K16-I16)/H16*100</f>
        <v>125.35929333333335</v>
      </c>
      <c r="M16" s="10" t="s">
        <v>40</v>
      </c>
      <c r="N16" s="22" t="s">
        <v>41</v>
      </c>
      <c r="Q16" s="57"/>
    </row>
    <row r="17" spans="1:14" ht="12.75" customHeight="1">
      <c r="A17" s="3"/>
      <c r="B17" s="3"/>
      <c r="C17" s="3"/>
      <c r="D17" s="3"/>
      <c r="E17" s="3"/>
      <c r="F17" s="46"/>
      <c r="G17" s="103"/>
      <c r="H17" s="90"/>
      <c r="I17" s="3"/>
      <c r="J17" s="102" t="s">
        <v>15</v>
      </c>
      <c r="K17" s="91"/>
      <c r="L17" s="3"/>
      <c r="M17" s="3"/>
      <c r="N17" s="3"/>
    </row>
    <row r="18" spans="1:14" ht="15" customHeight="1">
      <c r="A18" s="84">
        <v>36706</v>
      </c>
      <c r="B18" s="3" t="s">
        <v>120</v>
      </c>
      <c r="C18" s="10" t="s">
        <v>265</v>
      </c>
      <c r="D18" s="3" t="s">
        <v>260</v>
      </c>
      <c r="E18" s="10" t="s">
        <v>261</v>
      </c>
      <c r="F18" s="46">
        <v>1000</v>
      </c>
      <c r="G18" s="30">
        <v>0.251</v>
      </c>
      <c r="H18" s="23">
        <f>F18/G18</f>
        <v>3984.06374501992</v>
      </c>
      <c r="I18" s="98">
        <v>22023.20749029003</v>
      </c>
      <c r="J18" s="59">
        <f t="shared" si="0"/>
        <v>0.18090297459062138</v>
      </c>
      <c r="K18" s="91">
        <v>26745.272234395747</v>
      </c>
      <c r="L18" s="13">
        <f>(K18-I18)/H18*100</f>
        <v>118.52382507705346</v>
      </c>
      <c r="M18" s="10" t="s">
        <v>40</v>
      </c>
      <c r="N18" s="22" t="s">
        <v>41</v>
      </c>
    </row>
    <row r="19" spans="1:17" ht="12.75" customHeight="1">
      <c r="A19" s="84">
        <v>36706</v>
      </c>
      <c r="B19" s="3" t="s">
        <v>121</v>
      </c>
      <c r="C19" s="10" t="s">
        <v>265</v>
      </c>
      <c r="D19" s="3" t="s">
        <v>260</v>
      </c>
      <c r="E19" s="10" t="s">
        <v>261</v>
      </c>
      <c r="F19" s="46">
        <v>100</v>
      </c>
      <c r="G19" s="30">
        <v>0.251</v>
      </c>
      <c r="H19" s="23">
        <f>F19/G19</f>
        <v>398.40637450199205</v>
      </c>
      <c r="I19" s="98">
        <v>197.13103213206696</v>
      </c>
      <c r="J19" s="59">
        <f t="shared" si="0"/>
        <v>2.0210231245331363</v>
      </c>
      <c r="K19" s="91">
        <v>617.6991326693227</v>
      </c>
      <c r="L19" s="13">
        <f>(K19-I19)/H19*100</f>
        <v>105.56259323485119</v>
      </c>
      <c r="M19" s="10" t="s">
        <v>40</v>
      </c>
      <c r="N19" s="22" t="s">
        <v>41</v>
      </c>
      <c r="Q19" s="10"/>
    </row>
    <row r="20" spans="1:17" ht="12.75" customHeight="1">
      <c r="A20" s="84">
        <v>36706</v>
      </c>
      <c r="B20" s="3" t="s">
        <v>122</v>
      </c>
      <c r="C20" s="10" t="s">
        <v>265</v>
      </c>
      <c r="D20" s="3" t="s">
        <v>260</v>
      </c>
      <c r="E20" s="10" t="s">
        <v>261</v>
      </c>
      <c r="F20" s="46">
        <v>100</v>
      </c>
      <c r="G20" s="30">
        <v>0.251</v>
      </c>
      <c r="H20" s="23">
        <f>F20/G20</f>
        <v>398.40637450199205</v>
      </c>
      <c r="I20" s="102">
        <v>15.235471405726415</v>
      </c>
      <c r="J20" s="13">
        <f t="shared" si="0"/>
        <v>26.149921055429026</v>
      </c>
      <c r="K20" s="91">
        <v>442.04686799468794</v>
      </c>
      <c r="L20" s="13">
        <f>(K20-I20)/H20*100</f>
        <v>107.12966054382935</v>
      </c>
      <c r="M20" s="10" t="s">
        <v>40</v>
      </c>
      <c r="N20" s="22" t="s">
        <v>41</v>
      </c>
      <c r="Q20" s="10"/>
    </row>
    <row r="21" spans="1:17" ht="12.75" customHeight="1">
      <c r="A21" s="84">
        <v>36706</v>
      </c>
      <c r="B21" s="3" t="s">
        <v>123</v>
      </c>
      <c r="C21" s="10" t="s">
        <v>265</v>
      </c>
      <c r="D21" s="3" t="s">
        <v>260</v>
      </c>
      <c r="E21" s="10" t="s">
        <v>261</v>
      </c>
      <c r="F21" s="46">
        <v>1000</v>
      </c>
      <c r="G21" s="30">
        <v>0.251</v>
      </c>
      <c r="H21" s="23">
        <f>F21/G21</f>
        <v>3984.06374501992</v>
      </c>
      <c r="I21" s="102">
        <v>90.8279001533245</v>
      </c>
      <c r="J21" s="13">
        <f t="shared" si="0"/>
        <v>43.86387594884956</v>
      </c>
      <c r="K21" s="91">
        <v>4553.963777689244</v>
      </c>
      <c r="L21" s="13">
        <f>(K21-I21)/H21*100</f>
        <v>112.0247105261516</v>
      </c>
      <c r="M21" s="10" t="s">
        <v>40</v>
      </c>
      <c r="N21" s="22" t="s">
        <v>41</v>
      </c>
      <c r="Q21" s="10"/>
    </row>
    <row r="22" spans="1:14" ht="12.75" customHeight="1">
      <c r="A22" s="84">
        <v>36706</v>
      </c>
      <c r="B22" s="3" t="s">
        <v>125</v>
      </c>
      <c r="C22" s="10" t="s">
        <v>265</v>
      </c>
      <c r="D22" s="3" t="s">
        <v>260</v>
      </c>
      <c r="E22" s="10" t="s">
        <v>261</v>
      </c>
      <c r="F22" s="46">
        <v>10</v>
      </c>
      <c r="G22" s="30">
        <v>0.251</v>
      </c>
      <c r="H22" s="81">
        <f>F22/G22</f>
        <v>39.8406374501992</v>
      </c>
      <c r="I22" s="104">
        <v>6.464574369403297</v>
      </c>
      <c r="J22" s="59">
        <f t="shared" si="0"/>
        <v>6.1629173358673315</v>
      </c>
      <c r="K22" s="91">
        <v>44.58448658698539</v>
      </c>
      <c r="L22" s="13">
        <f>(K22-I22)/H22*100</f>
        <v>95.68097966613107</v>
      </c>
      <c r="M22" s="10" t="s">
        <v>40</v>
      </c>
      <c r="N22" s="22" t="s">
        <v>41</v>
      </c>
    </row>
    <row r="23" spans="1:14" ht="12.75" customHeight="1">
      <c r="A23" s="11"/>
      <c r="B23" s="3"/>
      <c r="C23" s="10"/>
      <c r="D23" s="10"/>
      <c r="E23" s="10"/>
      <c r="F23" s="23"/>
      <c r="G23" s="30"/>
      <c r="H23" s="93"/>
      <c r="I23" s="30"/>
      <c r="J23" s="102" t="s">
        <v>15</v>
      </c>
      <c r="K23" s="92"/>
      <c r="L23" s="13"/>
      <c r="M23" s="10"/>
      <c r="N23" s="22"/>
    </row>
    <row r="24" spans="1:14" ht="13.5" customHeight="1">
      <c r="A24" s="84">
        <v>36706</v>
      </c>
      <c r="B24" s="3" t="s">
        <v>120</v>
      </c>
      <c r="C24" s="10" t="s">
        <v>265</v>
      </c>
      <c r="D24" s="3" t="s">
        <v>260</v>
      </c>
      <c r="E24" s="10" t="s">
        <v>261</v>
      </c>
      <c r="F24" s="23">
        <v>2000</v>
      </c>
      <c r="G24" s="30">
        <v>0.25</v>
      </c>
      <c r="H24" s="23">
        <f>F24/G24</f>
        <v>8000</v>
      </c>
      <c r="I24" s="98">
        <v>22023.20749029003</v>
      </c>
      <c r="J24" s="59">
        <f t="shared" si="0"/>
        <v>0.3632531729779678</v>
      </c>
      <c r="K24" s="92">
        <v>35431.74675133333</v>
      </c>
      <c r="L24" s="13">
        <f>(K24-I24)/H24*100</f>
        <v>167.60674076304124</v>
      </c>
      <c r="M24" s="10" t="s">
        <v>40</v>
      </c>
      <c r="N24" s="22" t="s">
        <v>41</v>
      </c>
    </row>
    <row r="25" spans="1:14" ht="13.5" customHeight="1">
      <c r="A25" s="84">
        <v>36706</v>
      </c>
      <c r="B25" s="3" t="s">
        <v>121</v>
      </c>
      <c r="C25" s="10" t="s">
        <v>265</v>
      </c>
      <c r="D25" s="3" t="s">
        <v>260</v>
      </c>
      <c r="E25" s="10" t="s">
        <v>261</v>
      </c>
      <c r="F25" s="23">
        <v>200</v>
      </c>
      <c r="G25" s="30">
        <v>0.25</v>
      </c>
      <c r="H25" s="23">
        <f>F25/G25</f>
        <v>800</v>
      </c>
      <c r="I25" s="98">
        <v>197.13103213206696</v>
      </c>
      <c r="J25" s="59">
        <f t="shared" si="0"/>
        <v>4.0582144340625375</v>
      </c>
      <c r="K25" s="92">
        <v>1045.6748816</v>
      </c>
      <c r="L25" s="13">
        <f>(K25-I25)/H25*100</f>
        <v>106.06798118349164</v>
      </c>
      <c r="M25" s="10" t="s">
        <v>40</v>
      </c>
      <c r="N25" s="22" t="s">
        <v>41</v>
      </c>
    </row>
    <row r="26" spans="1:14" ht="13.5" customHeight="1">
      <c r="A26" s="84">
        <v>36706</v>
      </c>
      <c r="B26" s="3" t="s">
        <v>122</v>
      </c>
      <c r="C26" s="10" t="s">
        <v>265</v>
      </c>
      <c r="D26" s="3" t="s">
        <v>260</v>
      </c>
      <c r="E26" s="10" t="s">
        <v>261</v>
      </c>
      <c r="F26" s="23">
        <v>200</v>
      </c>
      <c r="G26" s="30">
        <v>0.25</v>
      </c>
      <c r="H26" s="23">
        <f>F26/G26</f>
        <v>800</v>
      </c>
      <c r="I26" s="102">
        <v>15.235471405726415</v>
      </c>
      <c r="J26" s="13">
        <f t="shared" si="0"/>
        <v>52.50904147930149</v>
      </c>
      <c r="K26" s="92">
        <v>862.8686966666667</v>
      </c>
      <c r="L26" s="13">
        <f>(K26-I26)/H26*100</f>
        <v>105.95415315761754</v>
      </c>
      <c r="M26" s="10" t="s">
        <v>40</v>
      </c>
      <c r="N26" s="22" t="s">
        <v>41</v>
      </c>
    </row>
    <row r="27" spans="1:14" ht="13.5" customHeight="1">
      <c r="A27" s="84">
        <v>36706</v>
      </c>
      <c r="B27" s="3" t="s">
        <v>123</v>
      </c>
      <c r="C27" s="10" t="s">
        <v>265</v>
      </c>
      <c r="D27" s="3" t="s">
        <v>260</v>
      </c>
      <c r="E27" s="10" t="s">
        <v>261</v>
      </c>
      <c r="F27" s="23">
        <v>2000</v>
      </c>
      <c r="G27" s="30">
        <v>0.25</v>
      </c>
      <c r="H27" s="23">
        <f>F27/G27</f>
        <v>8000</v>
      </c>
      <c r="I27" s="102">
        <v>90.8279001533245</v>
      </c>
      <c r="J27" s="13">
        <f t="shared" si="0"/>
        <v>88.07866290528992</v>
      </c>
      <c r="K27" s="92">
        <v>8742.553762399999</v>
      </c>
      <c r="L27" s="13">
        <f>(K27-I27)/H27*100</f>
        <v>108.14657327808344</v>
      </c>
      <c r="M27" s="10" t="s">
        <v>40</v>
      </c>
      <c r="N27" s="22" t="s">
        <v>41</v>
      </c>
    </row>
    <row r="28" spans="1:14" ht="13.5" customHeight="1">
      <c r="A28" s="84">
        <v>36706</v>
      </c>
      <c r="B28" s="3" t="s">
        <v>125</v>
      </c>
      <c r="C28" s="10" t="s">
        <v>265</v>
      </c>
      <c r="D28" s="3" t="s">
        <v>260</v>
      </c>
      <c r="E28" s="10" t="s">
        <v>261</v>
      </c>
      <c r="F28" s="23">
        <v>20</v>
      </c>
      <c r="G28" s="30">
        <v>0.25</v>
      </c>
      <c r="H28" s="81">
        <f>F28/G28</f>
        <v>80</v>
      </c>
      <c r="I28" s="104">
        <v>6.464574369403297</v>
      </c>
      <c r="J28" s="13">
        <f t="shared" si="0"/>
        <v>12.375138010421601</v>
      </c>
      <c r="K28" s="92">
        <v>83.27445973333333</v>
      </c>
      <c r="L28" s="13">
        <f>(K28-I28)/H28*100</f>
        <v>96.01235670491255</v>
      </c>
      <c r="M28" s="10" t="s">
        <v>40</v>
      </c>
      <c r="N28" s="22" t="s">
        <v>41</v>
      </c>
    </row>
    <row r="29" spans="1:14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15" customHeight="1">
      <c r="A31" s="16" t="s">
        <v>61</v>
      </c>
    </row>
    <row r="32" spans="2:3" ht="15.75" customHeight="1">
      <c r="B32" s="17" t="s">
        <v>62</v>
      </c>
      <c r="C32" s="17"/>
    </row>
    <row r="33" spans="1:16" ht="14.25" customHeight="1">
      <c r="A33" s="16" t="s">
        <v>705</v>
      </c>
      <c r="P33" s="9"/>
    </row>
    <row r="34" spans="1:16" ht="15.75" customHeight="1">
      <c r="A34" s="16" t="s">
        <v>707</v>
      </c>
      <c r="P34" s="9"/>
    </row>
    <row r="35" spans="1:16" ht="15" customHeight="1">
      <c r="A35" s="16" t="s">
        <v>708</v>
      </c>
      <c r="P35" s="9"/>
    </row>
    <row r="36" ht="15" customHeight="1">
      <c r="A36" s="16" t="s">
        <v>709</v>
      </c>
    </row>
    <row r="37" ht="15.75" customHeight="1">
      <c r="A37" s="16" t="s">
        <v>66</v>
      </c>
    </row>
    <row r="38" ht="15" customHeight="1"/>
  </sheetData>
  <printOptions/>
  <pageMargins left="0.58" right="0.25" top="0.99" bottom="0.17" header="0.85" footer="0.33"/>
  <pageSetup firstPageNumber="59" useFirstPageNumber="1" horizontalDpi="600" verticalDpi="60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2" sqref="A2"/>
    </sheetView>
  </sheetViews>
  <sheetFormatPr defaultColWidth="9.140625" defaultRowHeight="12.75"/>
  <cols>
    <col min="2" max="2" width="7.140625" style="0" customWidth="1"/>
    <col min="3" max="3" width="11.140625" style="0" customWidth="1"/>
    <col min="4" max="4" width="10.421875" style="0" customWidth="1"/>
    <col min="5" max="5" width="14.28125" style="0" customWidth="1"/>
    <col min="6" max="6" width="10.140625" style="0" customWidth="1"/>
    <col min="7" max="7" width="8.421875" style="0" customWidth="1"/>
    <col min="8" max="8" width="10.421875" style="0" customWidth="1"/>
    <col min="11" max="11" width="7.421875" style="0" customWidth="1"/>
    <col min="12" max="12" width="7.57421875" style="0" customWidth="1"/>
    <col min="13" max="13" width="7.421875" style="0" customWidth="1"/>
    <col min="14" max="14" width="7.140625" style="0" customWidth="1"/>
  </cols>
  <sheetData>
    <row r="1" ht="15.75">
      <c r="A1" s="7" t="s">
        <v>710</v>
      </c>
    </row>
    <row r="2" spans="2:9" ht="15.75">
      <c r="B2" s="7" t="s">
        <v>15</v>
      </c>
      <c r="I2" s="110" t="s">
        <v>15</v>
      </c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4" ht="14.25">
      <c r="A4" s="10" t="s">
        <v>18</v>
      </c>
      <c r="B4" s="10" t="s">
        <v>53</v>
      </c>
      <c r="C4" s="10" t="s">
        <v>300</v>
      </c>
      <c r="D4" s="10" t="s">
        <v>301</v>
      </c>
      <c r="E4" s="10" t="s">
        <v>55</v>
      </c>
      <c r="F4" s="10" t="s">
        <v>302</v>
      </c>
      <c r="G4" s="10" t="s">
        <v>51</v>
      </c>
      <c r="H4" s="10" t="s">
        <v>303</v>
      </c>
      <c r="I4" s="10" t="s">
        <v>268</v>
      </c>
      <c r="J4" s="10" t="s">
        <v>304</v>
      </c>
      <c r="K4" s="10" t="s">
        <v>283</v>
      </c>
      <c r="L4" s="10" t="s">
        <v>170</v>
      </c>
      <c r="M4" s="10" t="s">
        <v>37</v>
      </c>
      <c r="N4" s="10" t="s">
        <v>171</v>
      </c>
    </row>
    <row r="5" spans="1:14" ht="12.75">
      <c r="A5" s="10"/>
      <c r="B5" s="10"/>
      <c r="C5" s="10" t="s">
        <v>305</v>
      </c>
      <c r="D5" s="10" t="s">
        <v>264</v>
      </c>
      <c r="E5" s="10"/>
      <c r="F5" s="10" t="s">
        <v>31</v>
      </c>
      <c r="G5" s="10" t="s">
        <v>264</v>
      </c>
      <c r="H5" s="10"/>
      <c r="I5" s="10" t="s">
        <v>286</v>
      </c>
      <c r="J5" s="10"/>
      <c r="K5" s="10"/>
      <c r="L5" s="10" t="s">
        <v>178</v>
      </c>
      <c r="M5" s="10"/>
      <c r="N5" s="10" t="s">
        <v>178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8" spans="1:14" ht="12.75">
      <c r="A8" s="105">
        <v>36684</v>
      </c>
      <c r="B8" s="10" t="s">
        <v>277</v>
      </c>
      <c r="C8" s="10" t="s">
        <v>355</v>
      </c>
      <c r="D8" s="59">
        <v>1</v>
      </c>
      <c r="E8" s="10" t="s">
        <v>359</v>
      </c>
      <c r="F8" s="67">
        <v>1.143</v>
      </c>
      <c r="G8" s="62">
        <v>0.009</v>
      </c>
      <c r="H8" s="98">
        <v>111.11111111111111</v>
      </c>
      <c r="I8" s="23">
        <v>296</v>
      </c>
      <c r="J8" s="13">
        <v>113</v>
      </c>
      <c r="K8" s="10" t="s">
        <v>352</v>
      </c>
      <c r="L8" s="10" t="s">
        <v>188</v>
      </c>
      <c r="M8" s="10" t="s">
        <v>342</v>
      </c>
      <c r="N8" s="10" t="s">
        <v>188</v>
      </c>
    </row>
    <row r="9" spans="1:14" ht="12.75">
      <c r="A9" s="105">
        <v>36684</v>
      </c>
      <c r="B9" s="10" t="s">
        <v>277</v>
      </c>
      <c r="C9" s="10" t="s">
        <v>356</v>
      </c>
      <c r="D9" s="13">
        <v>10</v>
      </c>
      <c r="E9" s="10" t="s">
        <v>359</v>
      </c>
      <c r="F9" s="13">
        <v>10.983</v>
      </c>
      <c r="G9" s="62">
        <v>0.009</v>
      </c>
      <c r="H9" s="123">
        <v>1111.111111111111</v>
      </c>
      <c r="I9" s="23">
        <v>2960</v>
      </c>
      <c r="J9" s="13">
        <v>110</v>
      </c>
      <c r="K9" s="10" t="s">
        <v>352</v>
      </c>
      <c r="L9" s="10" t="s">
        <v>188</v>
      </c>
      <c r="M9" s="10" t="s">
        <v>342</v>
      </c>
      <c r="N9" s="10" t="s">
        <v>188</v>
      </c>
    </row>
    <row r="10" spans="1:14" ht="12.75">
      <c r="A10" s="105">
        <v>36684</v>
      </c>
      <c r="B10" s="10" t="s">
        <v>277</v>
      </c>
      <c r="C10" s="10" t="s">
        <v>355</v>
      </c>
      <c r="D10" s="59">
        <v>1</v>
      </c>
      <c r="E10" s="10" t="s">
        <v>359</v>
      </c>
      <c r="F10" s="67">
        <v>1.079</v>
      </c>
      <c r="G10" s="62">
        <v>0.001</v>
      </c>
      <c r="H10" s="98">
        <v>1000</v>
      </c>
      <c r="I10" s="23">
        <v>325</v>
      </c>
      <c r="J10" s="13">
        <v>108</v>
      </c>
      <c r="K10" s="10" t="s">
        <v>352</v>
      </c>
      <c r="L10" s="10" t="s">
        <v>188</v>
      </c>
      <c r="M10" s="10" t="s">
        <v>342</v>
      </c>
      <c r="N10" s="10" t="s">
        <v>188</v>
      </c>
    </row>
    <row r="11" spans="1:14" ht="12.75">
      <c r="A11" s="105">
        <v>36684</v>
      </c>
      <c r="B11" s="10" t="s">
        <v>277</v>
      </c>
      <c r="C11" s="10" t="s">
        <v>356</v>
      </c>
      <c r="D11" s="59">
        <v>10</v>
      </c>
      <c r="E11" s="10" t="s">
        <v>359</v>
      </c>
      <c r="F11" s="67">
        <v>10.62</v>
      </c>
      <c r="G11" s="62">
        <v>0.001</v>
      </c>
      <c r="H11" s="98">
        <v>10000</v>
      </c>
      <c r="I11" s="23">
        <v>3247</v>
      </c>
      <c r="J11" s="13">
        <v>106</v>
      </c>
      <c r="K11" s="10" t="s">
        <v>352</v>
      </c>
      <c r="L11" s="10" t="s">
        <v>188</v>
      </c>
      <c r="M11" s="10" t="s">
        <v>342</v>
      </c>
      <c r="N11" s="10" t="s">
        <v>188</v>
      </c>
    </row>
    <row r="12" spans="1:14" ht="12.75">
      <c r="A12" s="105">
        <v>36684</v>
      </c>
      <c r="B12" s="10" t="s">
        <v>125</v>
      </c>
      <c r="C12" s="10" t="s">
        <v>357</v>
      </c>
      <c r="D12" s="59">
        <v>1</v>
      </c>
      <c r="E12" s="10" t="s">
        <v>359</v>
      </c>
      <c r="F12" s="67">
        <v>1.064</v>
      </c>
      <c r="G12" s="62">
        <v>0.038</v>
      </c>
      <c r="H12" s="98">
        <v>26.315789473684212</v>
      </c>
      <c r="I12" s="23">
        <v>189</v>
      </c>
      <c r="J12" s="13">
        <v>103</v>
      </c>
      <c r="K12" s="10" t="s">
        <v>352</v>
      </c>
      <c r="L12" s="10" t="s">
        <v>188</v>
      </c>
      <c r="M12" s="10" t="s">
        <v>343</v>
      </c>
      <c r="N12" s="10" t="s">
        <v>188</v>
      </c>
    </row>
    <row r="13" spans="1:14" ht="12.75">
      <c r="A13" s="105">
        <v>36684</v>
      </c>
      <c r="B13" s="10" t="s">
        <v>125</v>
      </c>
      <c r="C13" s="10" t="s">
        <v>358</v>
      </c>
      <c r="D13" s="59">
        <v>10</v>
      </c>
      <c r="E13" s="10" t="s">
        <v>359</v>
      </c>
      <c r="F13" s="67">
        <v>9.224</v>
      </c>
      <c r="G13" s="62">
        <v>0.038</v>
      </c>
      <c r="H13" s="98">
        <v>263.15789473684214</v>
      </c>
      <c r="I13" s="23">
        <v>1893</v>
      </c>
      <c r="J13" s="13">
        <v>92</v>
      </c>
      <c r="K13" s="10" t="s">
        <v>352</v>
      </c>
      <c r="L13" s="10" t="s">
        <v>188</v>
      </c>
      <c r="M13" s="10" t="s">
        <v>343</v>
      </c>
      <c r="N13" s="10" t="s">
        <v>188</v>
      </c>
    </row>
    <row r="14" spans="1:14" ht="12.75">
      <c r="A14" s="105">
        <v>36684</v>
      </c>
      <c r="B14" s="10" t="s">
        <v>125</v>
      </c>
      <c r="C14" s="10" t="s">
        <v>357</v>
      </c>
      <c r="D14" s="59">
        <v>1</v>
      </c>
      <c r="E14" s="10" t="s">
        <v>359</v>
      </c>
      <c r="F14" s="67">
        <v>1.035</v>
      </c>
      <c r="G14" s="62">
        <v>0.02</v>
      </c>
      <c r="H14" s="98">
        <v>50</v>
      </c>
      <c r="I14" s="23">
        <v>63.5</v>
      </c>
      <c r="J14" s="13">
        <v>102</v>
      </c>
      <c r="K14" s="10" t="s">
        <v>352</v>
      </c>
      <c r="L14" s="10" t="s">
        <v>188</v>
      </c>
      <c r="M14" s="10" t="s">
        <v>343</v>
      </c>
      <c r="N14" s="10" t="s">
        <v>188</v>
      </c>
    </row>
    <row r="15" spans="1:14" ht="12.75">
      <c r="A15" s="105">
        <v>36684</v>
      </c>
      <c r="B15" s="10" t="s">
        <v>125</v>
      </c>
      <c r="C15" s="10" t="s">
        <v>358</v>
      </c>
      <c r="D15" s="59">
        <v>10</v>
      </c>
      <c r="E15" s="10" t="s">
        <v>359</v>
      </c>
      <c r="F15" s="67">
        <v>9.16</v>
      </c>
      <c r="G15" s="62">
        <v>0.02</v>
      </c>
      <c r="H15" s="98">
        <v>500</v>
      </c>
      <c r="I15" s="23">
        <v>635</v>
      </c>
      <c r="J15" s="13">
        <v>91</v>
      </c>
      <c r="K15" s="10" t="s">
        <v>352</v>
      </c>
      <c r="L15" s="10" t="s">
        <v>188</v>
      </c>
      <c r="M15" s="10" t="s">
        <v>343</v>
      </c>
      <c r="N15" s="10" t="s">
        <v>188</v>
      </c>
    </row>
    <row r="16" spans="1:14" ht="12.75">
      <c r="A16" s="105">
        <v>36703</v>
      </c>
      <c r="B16" s="10" t="s">
        <v>277</v>
      </c>
      <c r="C16" s="10" t="s">
        <v>355</v>
      </c>
      <c r="D16" s="59">
        <v>1</v>
      </c>
      <c r="E16" s="10" t="s">
        <v>562</v>
      </c>
      <c r="F16" s="67">
        <v>1.139</v>
      </c>
      <c r="G16" s="62">
        <v>0.123</v>
      </c>
      <c r="H16" s="102">
        <v>8.130081300813009</v>
      </c>
      <c r="I16" s="23">
        <v>189</v>
      </c>
      <c r="J16" s="13">
        <v>102</v>
      </c>
      <c r="K16" s="10" t="s">
        <v>389</v>
      </c>
      <c r="L16" s="10" t="s">
        <v>188</v>
      </c>
      <c r="M16" s="10" t="s">
        <v>342</v>
      </c>
      <c r="N16" s="10" t="s">
        <v>188</v>
      </c>
    </row>
    <row r="17" spans="1:14" ht="12.75">
      <c r="A17" s="105">
        <v>36703</v>
      </c>
      <c r="B17" s="10" t="s">
        <v>277</v>
      </c>
      <c r="C17" s="10" t="s">
        <v>356</v>
      </c>
      <c r="D17" s="59">
        <v>10</v>
      </c>
      <c r="E17" s="10" t="s">
        <v>562</v>
      </c>
      <c r="F17" s="67">
        <v>10.926</v>
      </c>
      <c r="G17" s="62">
        <v>0.122</v>
      </c>
      <c r="H17" s="98">
        <v>81.9672131147541</v>
      </c>
      <c r="I17" s="23">
        <v>1901</v>
      </c>
      <c r="J17" s="13">
        <v>108</v>
      </c>
      <c r="K17" s="10" t="s">
        <v>389</v>
      </c>
      <c r="L17" s="10" t="s">
        <v>188</v>
      </c>
      <c r="M17" s="10" t="s">
        <v>342</v>
      </c>
      <c r="N17" s="10" t="s">
        <v>188</v>
      </c>
    </row>
    <row r="18" spans="1:14" ht="12.75">
      <c r="A18" s="105">
        <v>36703</v>
      </c>
      <c r="B18" s="10" t="s">
        <v>277</v>
      </c>
      <c r="C18" s="10" t="s">
        <v>355</v>
      </c>
      <c r="D18" s="59">
        <v>1</v>
      </c>
      <c r="E18" s="10" t="s">
        <v>562</v>
      </c>
      <c r="F18" s="67">
        <v>1.192</v>
      </c>
      <c r="G18" s="62">
        <v>0.113</v>
      </c>
      <c r="H18" s="102">
        <v>8.849557522123893</v>
      </c>
      <c r="I18" s="23">
        <v>54.6</v>
      </c>
      <c r="J18" s="13">
        <v>108</v>
      </c>
      <c r="K18" s="10" t="s">
        <v>389</v>
      </c>
      <c r="L18" s="10" t="s">
        <v>188</v>
      </c>
      <c r="M18" s="10" t="s">
        <v>342</v>
      </c>
      <c r="N18" s="10" t="s">
        <v>188</v>
      </c>
    </row>
    <row r="19" spans="1:14" ht="12.75">
      <c r="A19" s="105">
        <v>36703</v>
      </c>
      <c r="B19" s="10" t="s">
        <v>277</v>
      </c>
      <c r="C19" s="10" t="s">
        <v>356</v>
      </c>
      <c r="D19" s="59">
        <v>10</v>
      </c>
      <c r="E19" s="10" t="s">
        <v>562</v>
      </c>
      <c r="F19" s="67">
        <v>11.042</v>
      </c>
      <c r="G19" s="62">
        <v>0.115</v>
      </c>
      <c r="H19" s="98">
        <v>86.95652173913044</v>
      </c>
      <c r="I19" s="23">
        <v>541</v>
      </c>
      <c r="J19" s="13">
        <v>109</v>
      </c>
      <c r="K19" s="10" t="s">
        <v>389</v>
      </c>
      <c r="L19" s="10" t="s">
        <v>188</v>
      </c>
      <c r="M19" s="10" t="s">
        <v>342</v>
      </c>
      <c r="N19" s="10" t="s">
        <v>188</v>
      </c>
    </row>
    <row r="20" spans="1:14" ht="12.75">
      <c r="A20" s="105">
        <v>36703</v>
      </c>
      <c r="B20" s="10" t="s">
        <v>125</v>
      </c>
      <c r="C20" s="10" t="s">
        <v>357</v>
      </c>
      <c r="D20" s="59">
        <v>1</v>
      </c>
      <c r="E20" s="10" t="s">
        <v>562</v>
      </c>
      <c r="F20" s="67">
        <v>3.055</v>
      </c>
      <c r="G20" s="62">
        <v>2.241</v>
      </c>
      <c r="H20" s="102">
        <v>0.44622936189201245</v>
      </c>
      <c r="I20" s="81">
        <v>5.6</v>
      </c>
      <c r="J20" s="13">
        <v>81</v>
      </c>
      <c r="K20" s="10" t="s">
        <v>389</v>
      </c>
      <c r="L20" s="10" t="s">
        <v>188</v>
      </c>
      <c r="M20" s="10" t="s">
        <v>343</v>
      </c>
      <c r="N20" s="10" t="s">
        <v>188</v>
      </c>
    </row>
    <row r="21" spans="1:14" ht="12.75">
      <c r="A21" s="105">
        <v>36703</v>
      </c>
      <c r="B21" s="10" t="s">
        <v>125</v>
      </c>
      <c r="C21" s="10" t="s">
        <v>358</v>
      </c>
      <c r="D21" s="59">
        <v>10</v>
      </c>
      <c r="E21" s="10" t="s">
        <v>562</v>
      </c>
      <c r="F21" s="67">
        <v>10.52</v>
      </c>
      <c r="G21" s="62">
        <v>2.232</v>
      </c>
      <c r="H21" s="102">
        <v>4.480286738351254</v>
      </c>
      <c r="I21" s="23">
        <v>56.2</v>
      </c>
      <c r="J21" s="13">
        <v>83</v>
      </c>
      <c r="K21" s="10" t="s">
        <v>389</v>
      </c>
      <c r="L21" s="10" t="s">
        <v>188</v>
      </c>
      <c r="M21" s="10" t="s">
        <v>343</v>
      </c>
      <c r="N21" s="10" t="s">
        <v>188</v>
      </c>
    </row>
    <row r="22" spans="1:14" ht="12.75">
      <c r="A22" s="105">
        <v>36703</v>
      </c>
      <c r="B22" s="10" t="s">
        <v>125</v>
      </c>
      <c r="C22" s="10" t="s">
        <v>357</v>
      </c>
      <c r="D22" s="59">
        <v>1</v>
      </c>
      <c r="E22" s="10" t="s">
        <v>562</v>
      </c>
      <c r="F22" s="67">
        <v>2.329</v>
      </c>
      <c r="G22" s="62">
        <v>1.502</v>
      </c>
      <c r="H22" s="102">
        <v>0.6657789613848203</v>
      </c>
      <c r="I22" s="81">
        <v>3.78</v>
      </c>
      <c r="J22" s="13">
        <v>83</v>
      </c>
      <c r="K22" s="10" t="s">
        <v>389</v>
      </c>
      <c r="L22" s="10" t="s">
        <v>188</v>
      </c>
      <c r="M22" s="10" t="s">
        <v>343</v>
      </c>
      <c r="N22" s="10" t="s">
        <v>188</v>
      </c>
    </row>
    <row r="23" spans="1:14" ht="12.75">
      <c r="A23" s="105">
        <v>36703</v>
      </c>
      <c r="B23" s="10" t="s">
        <v>125</v>
      </c>
      <c r="C23" s="10" t="s">
        <v>358</v>
      </c>
      <c r="D23" s="59">
        <v>10</v>
      </c>
      <c r="E23" s="10" t="s">
        <v>562</v>
      </c>
      <c r="F23" s="67">
        <v>9.44</v>
      </c>
      <c r="G23" s="62">
        <v>1.521</v>
      </c>
      <c r="H23" s="102">
        <v>6.574621959237344</v>
      </c>
      <c r="I23" s="23">
        <v>37.3</v>
      </c>
      <c r="J23" s="13">
        <v>79</v>
      </c>
      <c r="K23" s="10" t="s">
        <v>389</v>
      </c>
      <c r="L23" s="10" t="s">
        <v>188</v>
      </c>
      <c r="M23" s="10" t="s">
        <v>343</v>
      </c>
      <c r="N23" s="10" t="s">
        <v>188</v>
      </c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ht="14.25">
      <c r="A26" s="16" t="s">
        <v>284</v>
      </c>
    </row>
    <row r="27" ht="14.25">
      <c r="A27" s="16" t="s">
        <v>307</v>
      </c>
    </row>
    <row r="28" ht="14.25">
      <c r="A28" s="16" t="s">
        <v>308</v>
      </c>
    </row>
    <row r="29" ht="14.25">
      <c r="A29" s="16" t="s">
        <v>711</v>
      </c>
    </row>
    <row r="30" ht="14.25">
      <c r="A30" s="16" t="s">
        <v>306</v>
      </c>
    </row>
    <row r="31" ht="18.75" customHeight="1">
      <c r="A31" s="16" t="s">
        <v>309</v>
      </c>
    </row>
    <row r="32" ht="18.75" customHeight="1"/>
    <row r="33" ht="18.75" customHeight="1"/>
    <row r="34" ht="18.75" customHeight="1"/>
    <row r="35" ht="18.75" customHeight="1"/>
    <row r="37" ht="18.75" customHeight="1"/>
    <row r="39" ht="18.75" customHeight="1"/>
  </sheetData>
  <printOptions/>
  <pageMargins left="0.52" right="0.21" top="1.22" bottom="0.2" header="0.5" footer="0.28"/>
  <pageSetup firstPageNumber="60" useFirstPageNumber="1" horizontalDpi="600" verticalDpi="60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2" sqref="A2"/>
    </sheetView>
  </sheetViews>
  <sheetFormatPr defaultColWidth="9.140625" defaultRowHeight="12.75"/>
  <cols>
    <col min="2" max="2" width="7.140625" style="0" customWidth="1"/>
    <col min="3" max="3" width="11.140625" style="0" customWidth="1"/>
    <col min="4" max="4" width="10.421875" style="0" customWidth="1"/>
    <col min="5" max="5" width="14.28125" style="0" customWidth="1"/>
    <col min="6" max="6" width="10.140625" style="0" customWidth="1"/>
    <col min="7" max="7" width="8.421875" style="0" customWidth="1"/>
    <col min="8" max="8" width="10.421875" style="0" customWidth="1"/>
    <col min="11" max="11" width="7.421875" style="0" customWidth="1"/>
    <col min="12" max="12" width="7.57421875" style="0" customWidth="1"/>
    <col min="13" max="13" width="7.421875" style="0" customWidth="1"/>
    <col min="14" max="14" width="7.140625" style="0" customWidth="1"/>
  </cols>
  <sheetData>
    <row r="1" ht="15.75">
      <c r="A1" s="7" t="s">
        <v>712</v>
      </c>
    </row>
    <row r="2" spans="2:9" ht="15.75">
      <c r="B2" s="7" t="s">
        <v>15</v>
      </c>
      <c r="I2" s="110" t="s">
        <v>15</v>
      </c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4" ht="14.25">
      <c r="A4" s="10" t="s">
        <v>18</v>
      </c>
      <c r="B4" s="10" t="s">
        <v>53</v>
      </c>
      <c r="C4" s="10" t="s">
        <v>300</v>
      </c>
      <c r="D4" s="10" t="s">
        <v>301</v>
      </c>
      <c r="E4" s="10" t="s">
        <v>55</v>
      </c>
      <c r="F4" s="10" t="s">
        <v>302</v>
      </c>
      <c r="G4" s="10" t="s">
        <v>51</v>
      </c>
      <c r="H4" s="10" t="s">
        <v>303</v>
      </c>
      <c r="I4" s="10" t="s">
        <v>268</v>
      </c>
      <c r="J4" s="10" t="s">
        <v>304</v>
      </c>
      <c r="K4" s="10" t="s">
        <v>283</v>
      </c>
      <c r="L4" s="10" t="s">
        <v>170</v>
      </c>
      <c r="M4" s="10" t="s">
        <v>37</v>
      </c>
      <c r="N4" s="10" t="s">
        <v>171</v>
      </c>
    </row>
    <row r="5" spans="1:14" ht="12.75">
      <c r="A5" s="10"/>
      <c r="B5" s="10"/>
      <c r="C5" s="10" t="s">
        <v>305</v>
      </c>
      <c r="D5" s="10" t="s">
        <v>264</v>
      </c>
      <c r="E5" s="10"/>
      <c r="F5" s="10" t="s">
        <v>31</v>
      </c>
      <c r="G5" s="10" t="s">
        <v>264</v>
      </c>
      <c r="H5" s="10"/>
      <c r="I5" s="10" t="s">
        <v>286</v>
      </c>
      <c r="J5" s="10"/>
      <c r="K5" s="10"/>
      <c r="L5" s="10" t="s">
        <v>178</v>
      </c>
      <c r="M5" s="10"/>
      <c r="N5" s="10" t="s">
        <v>178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8" spans="1:14" ht="12.75">
      <c r="A8" s="105">
        <v>36851</v>
      </c>
      <c r="B8" s="10" t="s">
        <v>464</v>
      </c>
      <c r="C8" s="10" t="s">
        <v>564</v>
      </c>
      <c r="D8" s="59">
        <v>1</v>
      </c>
      <c r="E8" s="10" t="s">
        <v>569</v>
      </c>
      <c r="F8" s="67">
        <v>1.063</v>
      </c>
      <c r="G8" s="62">
        <v>0.041</v>
      </c>
      <c r="H8" s="98">
        <v>24.390243902439025</v>
      </c>
      <c r="I8" s="23">
        <v>243</v>
      </c>
      <c r="J8" s="13">
        <v>102</v>
      </c>
      <c r="K8" s="10" t="s">
        <v>555</v>
      </c>
      <c r="L8" s="10" t="s">
        <v>188</v>
      </c>
      <c r="M8" s="10" t="s">
        <v>554</v>
      </c>
      <c r="N8" s="10" t="s">
        <v>188</v>
      </c>
    </row>
    <row r="9" spans="1:14" ht="12.75">
      <c r="A9" s="105">
        <v>36851</v>
      </c>
      <c r="B9" s="10" t="s">
        <v>464</v>
      </c>
      <c r="C9" s="10" t="s">
        <v>566</v>
      </c>
      <c r="D9" s="59">
        <v>10</v>
      </c>
      <c r="E9" s="10" t="s">
        <v>569</v>
      </c>
      <c r="F9" s="67">
        <v>9.546</v>
      </c>
      <c r="G9" s="62">
        <v>0.04</v>
      </c>
      <c r="H9" s="98">
        <v>250</v>
      </c>
      <c r="I9" s="23">
        <v>2488</v>
      </c>
      <c r="J9" s="13">
        <v>95</v>
      </c>
      <c r="K9" s="10" t="s">
        <v>555</v>
      </c>
      <c r="L9" s="10" t="s">
        <v>188</v>
      </c>
      <c r="M9" s="10" t="s">
        <v>554</v>
      </c>
      <c r="N9" s="10" t="s">
        <v>188</v>
      </c>
    </row>
    <row r="10" spans="1:14" ht="12.75">
      <c r="A10" s="105">
        <v>36851</v>
      </c>
      <c r="B10" s="10" t="s">
        <v>464</v>
      </c>
      <c r="C10" s="10" t="s">
        <v>564</v>
      </c>
      <c r="D10" s="59">
        <v>1</v>
      </c>
      <c r="E10" s="10" t="s">
        <v>569</v>
      </c>
      <c r="F10" s="67">
        <v>1.742</v>
      </c>
      <c r="G10" s="62">
        <v>0.868</v>
      </c>
      <c r="H10" s="98">
        <v>1.1520737327188941</v>
      </c>
      <c r="I10" s="23">
        <v>32.3</v>
      </c>
      <c r="J10" s="13">
        <v>87</v>
      </c>
      <c r="K10" s="10" t="s">
        <v>555</v>
      </c>
      <c r="L10" s="10" t="s">
        <v>188</v>
      </c>
      <c r="M10" s="10" t="s">
        <v>554</v>
      </c>
      <c r="N10" s="10" t="s">
        <v>188</v>
      </c>
    </row>
    <row r="11" spans="1:14" ht="12.75">
      <c r="A11" s="105">
        <v>36851</v>
      </c>
      <c r="B11" s="10" t="s">
        <v>464</v>
      </c>
      <c r="C11" s="10" t="s">
        <v>566</v>
      </c>
      <c r="D11" s="59">
        <v>10</v>
      </c>
      <c r="E11" s="10" t="s">
        <v>569</v>
      </c>
      <c r="F11" s="67">
        <v>10.248</v>
      </c>
      <c r="G11" s="62">
        <v>0.857</v>
      </c>
      <c r="H11" s="98">
        <v>11.668611435239207</v>
      </c>
      <c r="I11" s="23">
        <v>327</v>
      </c>
      <c r="J11" s="13">
        <v>94</v>
      </c>
      <c r="K11" s="10" t="s">
        <v>555</v>
      </c>
      <c r="L11" s="10" t="s">
        <v>188</v>
      </c>
      <c r="M11" s="10" t="s">
        <v>554</v>
      </c>
      <c r="N11" s="10" t="s">
        <v>188</v>
      </c>
    </row>
    <row r="12" spans="1:14" ht="12.75">
      <c r="A12" s="105">
        <v>36851</v>
      </c>
      <c r="B12" s="10" t="s">
        <v>464</v>
      </c>
      <c r="C12" s="10" t="s">
        <v>564</v>
      </c>
      <c r="D12" s="59">
        <v>1</v>
      </c>
      <c r="E12" s="10" t="s">
        <v>569</v>
      </c>
      <c r="F12" s="67">
        <v>1.022</v>
      </c>
      <c r="G12" s="62">
        <v>0.007</v>
      </c>
      <c r="H12" s="98">
        <v>142.85714285714286</v>
      </c>
      <c r="I12" s="23">
        <v>218</v>
      </c>
      <c r="J12" s="13">
        <v>102</v>
      </c>
      <c r="K12" s="10" t="s">
        <v>555</v>
      </c>
      <c r="L12" s="10" t="s">
        <v>188</v>
      </c>
      <c r="M12" s="10" t="s">
        <v>554</v>
      </c>
      <c r="N12" s="10" t="s">
        <v>188</v>
      </c>
    </row>
    <row r="13" spans="1:14" ht="12.75">
      <c r="A13" s="105">
        <v>36851</v>
      </c>
      <c r="B13" s="10" t="s">
        <v>464</v>
      </c>
      <c r="C13" s="10" t="s">
        <v>566</v>
      </c>
      <c r="D13" s="59">
        <v>10</v>
      </c>
      <c r="E13" s="10" t="s">
        <v>569</v>
      </c>
      <c r="F13" s="67">
        <v>9.719</v>
      </c>
      <c r="G13" s="62">
        <v>0.007</v>
      </c>
      <c r="H13" s="98">
        <v>1428.5714285714284</v>
      </c>
      <c r="I13" s="23">
        <v>2160</v>
      </c>
      <c r="J13" s="13">
        <v>97</v>
      </c>
      <c r="K13" s="10" t="s">
        <v>555</v>
      </c>
      <c r="L13" s="10" t="s">
        <v>188</v>
      </c>
      <c r="M13" s="10" t="s">
        <v>554</v>
      </c>
      <c r="N13" s="10" t="s">
        <v>188</v>
      </c>
    </row>
    <row r="14" spans="1:14" ht="12.75">
      <c r="A14" s="105">
        <v>36844</v>
      </c>
      <c r="B14" s="10" t="s">
        <v>277</v>
      </c>
      <c r="C14" s="10" t="s">
        <v>355</v>
      </c>
      <c r="D14" s="59">
        <v>1</v>
      </c>
      <c r="E14" s="10" t="s">
        <v>569</v>
      </c>
      <c r="F14" s="67">
        <v>1.514</v>
      </c>
      <c r="G14" s="62">
        <v>0.65</v>
      </c>
      <c r="H14" s="98">
        <v>1.5384615384615383</v>
      </c>
      <c r="I14" s="23">
        <v>57.8</v>
      </c>
      <c r="J14" s="13">
        <v>86</v>
      </c>
      <c r="K14" s="10" t="s">
        <v>389</v>
      </c>
      <c r="L14" s="10" t="s">
        <v>188</v>
      </c>
      <c r="M14" s="10" t="s">
        <v>342</v>
      </c>
      <c r="N14" s="10" t="s">
        <v>188</v>
      </c>
    </row>
    <row r="15" spans="1:14" ht="12.75">
      <c r="A15" s="105">
        <v>36844</v>
      </c>
      <c r="B15" s="10" t="s">
        <v>277</v>
      </c>
      <c r="C15" s="10" t="s">
        <v>567</v>
      </c>
      <c r="D15" s="13">
        <v>10</v>
      </c>
      <c r="E15" s="10" t="s">
        <v>569</v>
      </c>
      <c r="F15" s="13">
        <v>9.534</v>
      </c>
      <c r="G15" s="62">
        <v>0.637</v>
      </c>
      <c r="H15" s="123">
        <v>15.698587127158556</v>
      </c>
      <c r="I15" s="23">
        <v>592</v>
      </c>
      <c r="J15" s="13">
        <v>89</v>
      </c>
      <c r="K15" s="10" t="s">
        <v>389</v>
      </c>
      <c r="L15" s="10" t="s">
        <v>188</v>
      </c>
      <c r="M15" s="10" t="s">
        <v>342</v>
      </c>
      <c r="N15" s="10" t="s">
        <v>188</v>
      </c>
    </row>
    <row r="16" spans="1:14" ht="12.75">
      <c r="A16" s="105">
        <v>36844</v>
      </c>
      <c r="B16" s="10" t="s">
        <v>277</v>
      </c>
      <c r="C16" s="10" t="s">
        <v>355</v>
      </c>
      <c r="D16" s="59">
        <v>1</v>
      </c>
      <c r="E16" s="10" t="s">
        <v>569</v>
      </c>
      <c r="F16" s="67">
        <v>1.457</v>
      </c>
      <c r="G16" s="62">
        <v>0.503</v>
      </c>
      <c r="H16" s="98">
        <v>1.9880715705765408</v>
      </c>
      <c r="I16" s="23">
        <v>92.6</v>
      </c>
      <c r="J16" s="13">
        <v>95</v>
      </c>
      <c r="K16" s="10" t="s">
        <v>389</v>
      </c>
      <c r="L16" s="10" t="s">
        <v>188</v>
      </c>
      <c r="M16" s="10" t="s">
        <v>342</v>
      </c>
      <c r="N16" s="10" t="s">
        <v>188</v>
      </c>
    </row>
    <row r="17" spans="1:14" ht="12.75">
      <c r="A17" s="105">
        <v>36844</v>
      </c>
      <c r="B17" s="10" t="s">
        <v>277</v>
      </c>
      <c r="C17" s="10" t="s">
        <v>567</v>
      </c>
      <c r="D17" s="59">
        <v>10</v>
      </c>
      <c r="E17" s="10" t="s">
        <v>569</v>
      </c>
      <c r="F17" s="67">
        <v>9.427</v>
      </c>
      <c r="G17" s="62">
        <v>0.499</v>
      </c>
      <c r="H17" s="98">
        <v>20.04008016032064</v>
      </c>
      <c r="I17" s="23">
        <v>926</v>
      </c>
      <c r="J17" s="13">
        <v>89</v>
      </c>
      <c r="K17" s="10" t="s">
        <v>389</v>
      </c>
      <c r="L17" s="10" t="s">
        <v>188</v>
      </c>
      <c r="M17" s="10" t="s">
        <v>342</v>
      </c>
      <c r="N17" s="10" t="s">
        <v>188</v>
      </c>
    </row>
    <row r="18" spans="1:14" ht="12.75">
      <c r="A18" s="105">
        <v>36860</v>
      </c>
      <c r="B18" s="10" t="s">
        <v>277</v>
      </c>
      <c r="C18" s="10" t="s">
        <v>355</v>
      </c>
      <c r="D18" s="59">
        <v>1</v>
      </c>
      <c r="E18" s="10" t="s">
        <v>570</v>
      </c>
      <c r="F18" s="67">
        <v>0.94</v>
      </c>
      <c r="G18" s="62">
        <v>0.005</v>
      </c>
      <c r="H18" s="98">
        <v>200</v>
      </c>
      <c r="I18" s="23">
        <v>385</v>
      </c>
      <c r="J18" s="13">
        <v>94</v>
      </c>
      <c r="K18" s="10" t="s">
        <v>389</v>
      </c>
      <c r="L18" s="10" t="s">
        <v>188</v>
      </c>
      <c r="M18" s="10" t="s">
        <v>342</v>
      </c>
      <c r="N18" s="10" t="s">
        <v>188</v>
      </c>
    </row>
    <row r="19" spans="1:14" ht="12.75">
      <c r="A19" s="105">
        <v>36860</v>
      </c>
      <c r="B19" s="10" t="s">
        <v>277</v>
      </c>
      <c r="C19" s="10" t="s">
        <v>355</v>
      </c>
      <c r="D19" s="59">
        <v>1</v>
      </c>
      <c r="E19" s="10" t="s">
        <v>569</v>
      </c>
      <c r="F19" s="67">
        <v>1.072</v>
      </c>
      <c r="G19" s="62">
        <v>0.142</v>
      </c>
      <c r="H19" s="98">
        <v>7.042253521126761</v>
      </c>
      <c r="I19" s="23">
        <v>305</v>
      </c>
      <c r="J19" s="13">
        <v>93</v>
      </c>
      <c r="K19" s="10" t="s">
        <v>389</v>
      </c>
      <c r="L19" s="10" t="s">
        <v>188</v>
      </c>
      <c r="M19" s="10" t="s">
        <v>342</v>
      </c>
      <c r="N19" s="10" t="s">
        <v>188</v>
      </c>
    </row>
    <row r="20" spans="1:14" ht="12.75">
      <c r="A20" s="105">
        <v>36860</v>
      </c>
      <c r="B20" s="10" t="s">
        <v>277</v>
      </c>
      <c r="C20" s="10" t="s">
        <v>567</v>
      </c>
      <c r="D20" s="59">
        <v>10</v>
      </c>
      <c r="E20" s="10" t="s">
        <v>569</v>
      </c>
      <c r="F20" s="67">
        <v>9.556</v>
      </c>
      <c r="G20" s="62">
        <v>0.142</v>
      </c>
      <c r="H20" s="98">
        <v>70.42253521126761</v>
      </c>
      <c r="I20" s="23">
        <v>3035</v>
      </c>
      <c r="J20" s="13">
        <v>94</v>
      </c>
      <c r="K20" s="10" t="s">
        <v>389</v>
      </c>
      <c r="L20" s="10" t="s">
        <v>188</v>
      </c>
      <c r="M20" s="10" t="s">
        <v>342</v>
      </c>
      <c r="N20" s="10" t="s">
        <v>188</v>
      </c>
    </row>
    <row r="21" spans="1:14" ht="12.75">
      <c r="A21" s="105">
        <v>36844</v>
      </c>
      <c r="B21" s="10" t="s">
        <v>125</v>
      </c>
      <c r="C21" s="10" t="s">
        <v>357</v>
      </c>
      <c r="D21" s="59">
        <v>1</v>
      </c>
      <c r="E21" s="10" t="s">
        <v>569</v>
      </c>
      <c r="F21" s="67">
        <v>0.947</v>
      </c>
      <c r="G21" s="62">
        <v>0.053</v>
      </c>
      <c r="H21" s="98">
        <v>18.867924528301888</v>
      </c>
      <c r="I21" s="23">
        <v>130</v>
      </c>
      <c r="J21" s="13">
        <v>89</v>
      </c>
      <c r="K21" s="10" t="s">
        <v>389</v>
      </c>
      <c r="L21" s="10" t="s">
        <v>188</v>
      </c>
      <c r="M21" s="10" t="s">
        <v>343</v>
      </c>
      <c r="N21" s="10" t="s">
        <v>188</v>
      </c>
    </row>
    <row r="22" spans="1:14" ht="12.75">
      <c r="A22" s="105">
        <v>36844</v>
      </c>
      <c r="B22" s="10" t="s">
        <v>125</v>
      </c>
      <c r="C22" s="10" t="s">
        <v>358</v>
      </c>
      <c r="D22" s="59">
        <v>10</v>
      </c>
      <c r="E22" s="10" t="s">
        <v>569</v>
      </c>
      <c r="F22" s="67">
        <v>9.372</v>
      </c>
      <c r="G22" s="62">
        <v>0.052</v>
      </c>
      <c r="H22" s="98">
        <v>192.30769230769232</v>
      </c>
      <c r="I22" s="23">
        <v>1325</v>
      </c>
      <c r="J22" s="13">
        <v>93</v>
      </c>
      <c r="K22" s="10" t="s">
        <v>389</v>
      </c>
      <c r="L22" s="10" t="s">
        <v>188</v>
      </c>
      <c r="M22" s="10" t="s">
        <v>343</v>
      </c>
      <c r="N22" s="10" t="s">
        <v>188</v>
      </c>
    </row>
    <row r="23" spans="1:14" ht="12.75">
      <c r="A23" s="105">
        <v>36844</v>
      </c>
      <c r="B23" s="10" t="s">
        <v>125</v>
      </c>
      <c r="C23" s="10" t="s">
        <v>357</v>
      </c>
      <c r="D23" s="59">
        <v>1</v>
      </c>
      <c r="E23" s="10" t="s">
        <v>569</v>
      </c>
      <c r="F23" s="67">
        <v>0.963</v>
      </c>
      <c r="G23" s="62">
        <v>0.096</v>
      </c>
      <c r="H23" s="98">
        <v>10.416666666666666</v>
      </c>
      <c r="I23" s="23">
        <v>242</v>
      </c>
      <c r="J23" s="13">
        <v>87</v>
      </c>
      <c r="K23" s="10" t="s">
        <v>389</v>
      </c>
      <c r="L23" s="10" t="s">
        <v>188</v>
      </c>
      <c r="M23" s="10" t="s">
        <v>343</v>
      </c>
      <c r="N23" s="10" t="s">
        <v>188</v>
      </c>
    </row>
    <row r="24" spans="1:14" ht="12.75">
      <c r="A24" s="105">
        <v>36844</v>
      </c>
      <c r="B24" s="10" t="s">
        <v>125</v>
      </c>
      <c r="C24" s="10" t="s">
        <v>358</v>
      </c>
      <c r="D24" s="59">
        <v>10</v>
      </c>
      <c r="E24" s="10" t="s">
        <v>569</v>
      </c>
      <c r="F24" s="67">
        <v>9.708</v>
      </c>
      <c r="G24" s="62">
        <v>0.096</v>
      </c>
      <c r="H24" s="98">
        <v>104.16666666666667</v>
      </c>
      <c r="I24" s="23">
        <v>2439</v>
      </c>
      <c r="J24" s="13">
        <v>96</v>
      </c>
      <c r="K24" s="10" t="s">
        <v>389</v>
      </c>
      <c r="L24" s="10" t="s">
        <v>188</v>
      </c>
      <c r="M24" s="10" t="s">
        <v>343</v>
      </c>
      <c r="N24" s="10" t="s">
        <v>188</v>
      </c>
    </row>
    <row r="25" spans="1:14" ht="12.75">
      <c r="A25" s="105">
        <v>36860</v>
      </c>
      <c r="B25" s="10" t="s">
        <v>125</v>
      </c>
      <c r="C25" s="10" t="s">
        <v>357</v>
      </c>
      <c r="D25" s="59">
        <v>1</v>
      </c>
      <c r="E25" s="10" t="s">
        <v>570</v>
      </c>
      <c r="F25" s="67">
        <v>1.029</v>
      </c>
      <c r="G25" s="62">
        <v>0.005</v>
      </c>
      <c r="H25" s="98">
        <v>200</v>
      </c>
      <c r="I25" s="23">
        <v>124</v>
      </c>
      <c r="J25" s="13">
        <v>102</v>
      </c>
      <c r="K25" s="10" t="s">
        <v>389</v>
      </c>
      <c r="L25" s="10" t="s">
        <v>188</v>
      </c>
      <c r="M25" s="10" t="s">
        <v>343</v>
      </c>
      <c r="N25" s="10" t="s">
        <v>188</v>
      </c>
    </row>
    <row r="26" spans="1:14" ht="12.75">
      <c r="A26" s="105">
        <v>36860</v>
      </c>
      <c r="B26" s="10" t="s">
        <v>125</v>
      </c>
      <c r="C26" s="10" t="s">
        <v>357</v>
      </c>
      <c r="D26" s="59">
        <v>1</v>
      </c>
      <c r="E26" s="10" t="s">
        <v>569</v>
      </c>
      <c r="F26" s="67">
        <v>1.039</v>
      </c>
      <c r="G26" s="62">
        <v>0.021</v>
      </c>
      <c r="H26" s="98">
        <v>47.61904761904761</v>
      </c>
      <c r="I26" s="23">
        <v>481</v>
      </c>
      <c r="J26" s="13">
        <v>102</v>
      </c>
      <c r="K26" s="10" t="s">
        <v>389</v>
      </c>
      <c r="L26" s="10" t="s">
        <v>188</v>
      </c>
      <c r="M26" s="10" t="s">
        <v>343</v>
      </c>
      <c r="N26" s="10" t="s">
        <v>188</v>
      </c>
    </row>
    <row r="27" spans="1:14" ht="12.75">
      <c r="A27" s="105">
        <v>36860</v>
      </c>
      <c r="B27" s="10" t="s">
        <v>125</v>
      </c>
      <c r="C27" s="10" t="s">
        <v>358</v>
      </c>
      <c r="D27" s="59">
        <v>10</v>
      </c>
      <c r="E27" s="10" t="s">
        <v>569</v>
      </c>
      <c r="F27" s="67">
        <v>10.093</v>
      </c>
      <c r="G27" s="62">
        <v>0.021</v>
      </c>
      <c r="H27" s="98">
        <v>476.19047619047615</v>
      </c>
      <c r="I27" s="23">
        <v>4785</v>
      </c>
      <c r="J27" s="13">
        <v>101</v>
      </c>
      <c r="K27" s="10" t="s">
        <v>389</v>
      </c>
      <c r="L27" s="10" t="s">
        <v>188</v>
      </c>
      <c r="M27" s="10" t="s">
        <v>343</v>
      </c>
      <c r="N27" s="10" t="s">
        <v>188</v>
      </c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0" ht="14.25">
      <c r="A30" s="16" t="s">
        <v>284</v>
      </c>
    </row>
    <row r="31" ht="14.25">
      <c r="A31" s="16" t="s">
        <v>307</v>
      </c>
    </row>
    <row r="32" ht="14.25">
      <c r="A32" s="16" t="s">
        <v>308</v>
      </c>
    </row>
    <row r="33" ht="14.25">
      <c r="A33" s="16" t="s">
        <v>711</v>
      </c>
    </row>
    <row r="34" ht="14.25">
      <c r="A34" s="16" t="s">
        <v>306</v>
      </c>
    </row>
    <row r="35" ht="18.75" customHeight="1">
      <c r="A35" s="16" t="s">
        <v>309</v>
      </c>
    </row>
    <row r="36" ht="18.75" customHeight="1"/>
    <row r="37" ht="18.75" customHeight="1"/>
    <row r="38" ht="18.75" customHeight="1"/>
    <row r="39" ht="18.75" customHeight="1"/>
    <row r="41" ht="18.75" customHeight="1"/>
    <row r="43" ht="18.75" customHeight="1"/>
    <row r="44" ht="12.75">
      <c r="Q44" t="s">
        <v>311</v>
      </c>
    </row>
    <row r="45" ht="12.75">
      <c r="Q45" t="s">
        <v>312</v>
      </c>
    </row>
    <row r="46" ht="12.75">
      <c r="Q46" t="s">
        <v>168</v>
      </c>
    </row>
  </sheetData>
  <printOptions/>
  <pageMargins left="0.52" right="0.21" top="1.22" bottom="0.2" header="0.5" footer="0.28"/>
  <pageSetup firstPageNumber="61" useFirstPageNumber="1" horizontalDpi="600" verticalDpi="60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202" customWidth="1"/>
    <col min="2" max="2" width="12.8515625" style="202" customWidth="1"/>
    <col min="3" max="3" width="12.57421875" style="202" customWidth="1"/>
    <col min="4" max="4" width="11.140625" style="202" customWidth="1"/>
    <col min="5" max="5" width="12.7109375" style="202" customWidth="1"/>
    <col min="6" max="6" width="10.421875" style="202" customWidth="1"/>
    <col min="7" max="7" width="5.140625" style="202" customWidth="1"/>
    <col min="8" max="8" width="9.00390625" style="202" customWidth="1"/>
    <col min="9" max="9" width="11.8515625" style="202" customWidth="1"/>
    <col min="10" max="10" width="12.28125" style="202" customWidth="1"/>
    <col min="11" max="11" width="9.57421875" style="202" bestFit="1" customWidth="1"/>
    <col min="12" max="12" width="11.7109375" style="202" customWidth="1"/>
    <col min="13" max="14" width="9.140625" style="202" customWidth="1"/>
    <col min="15" max="15" width="18.140625" style="202" customWidth="1"/>
    <col min="16" max="16" width="32.7109375" style="202" customWidth="1"/>
    <col min="17" max="17" width="13.421875" style="202" customWidth="1"/>
    <col min="18" max="16384" width="9.140625" style="202" customWidth="1"/>
  </cols>
  <sheetData>
    <row r="1" spans="1:12" ht="18">
      <c r="A1" s="201" t="s">
        <v>713</v>
      </c>
      <c r="L1" s="203"/>
    </row>
    <row r="2" spans="1:13" ht="12.75" customHeight="1">
      <c r="A2" s="207"/>
      <c r="B2" s="217"/>
      <c r="C2" s="213"/>
      <c r="D2" s="214"/>
      <c r="E2" s="215"/>
      <c r="F2" s="216"/>
      <c r="G2" s="2"/>
      <c r="H2" s="207"/>
      <c r="I2" s="217"/>
      <c r="J2" s="213"/>
      <c r="K2" s="46"/>
      <c r="L2" s="215"/>
      <c r="M2" s="216"/>
    </row>
    <row r="3" spans="1:15" ht="12.75" customHeight="1">
      <c r="A3" s="218" t="s">
        <v>642</v>
      </c>
      <c r="D3" s="219"/>
      <c r="E3" s="220" t="s">
        <v>15</v>
      </c>
      <c r="H3" s="218" t="s">
        <v>648</v>
      </c>
      <c r="N3"/>
      <c r="O3" s="207"/>
    </row>
    <row r="4" spans="1:17" ht="12.75">
      <c r="A4" s="206"/>
      <c r="B4" s="209" t="s">
        <v>300</v>
      </c>
      <c r="C4" s="204" t="s">
        <v>298</v>
      </c>
      <c r="D4" s="204" t="s">
        <v>268</v>
      </c>
      <c r="E4" s="209" t="s">
        <v>643</v>
      </c>
      <c r="F4" s="207" t="s">
        <v>460</v>
      </c>
      <c r="H4" s="206"/>
      <c r="I4" s="209" t="s">
        <v>300</v>
      </c>
      <c r="J4" s="204" t="s">
        <v>298</v>
      </c>
      <c r="K4" s="204" t="s">
        <v>268</v>
      </c>
      <c r="L4" s="209" t="s">
        <v>643</v>
      </c>
      <c r="M4" s="207" t="s">
        <v>460</v>
      </c>
      <c r="N4"/>
      <c r="O4" s="207"/>
      <c r="P4" s="127"/>
      <c r="Q4" s="205"/>
    </row>
    <row r="5" spans="1:17" ht="12.75">
      <c r="A5" s="222" t="s">
        <v>19</v>
      </c>
      <c r="B5" s="223" t="s">
        <v>644</v>
      </c>
      <c r="C5" s="224" t="s">
        <v>644</v>
      </c>
      <c r="D5" s="225" t="s">
        <v>645</v>
      </c>
      <c r="E5" s="223" t="s">
        <v>644</v>
      </c>
      <c r="F5" s="226" t="s">
        <v>646</v>
      </c>
      <c r="H5" s="222" t="s">
        <v>19</v>
      </c>
      <c r="I5" s="223" t="s">
        <v>644</v>
      </c>
      <c r="J5" s="224" t="s">
        <v>644</v>
      </c>
      <c r="K5" s="225" t="s">
        <v>645</v>
      </c>
      <c r="L5" s="223" t="s">
        <v>644</v>
      </c>
      <c r="M5" s="226" t="s">
        <v>646</v>
      </c>
      <c r="N5"/>
      <c r="O5" s="207"/>
      <c r="Q5" s="208"/>
    </row>
    <row r="6" spans="14:17" ht="12.75">
      <c r="N6"/>
      <c r="P6" s="127"/>
      <c r="Q6" s="210"/>
    </row>
    <row r="7" spans="1:20" ht="12.75" customHeight="1">
      <c r="A7" s="127" t="s">
        <v>393</v>
      </c>
      <c r="B7" s="256">
        <v>4</v>
      </c>
      <c r="C7" s="228">
        <v>0.021333333333333333</v>
      </c>
      <c r="D7" s="229">
        <f>B7/C7</f>
        <v>187.5</v>
      </c>
      <c r="E7" s="215">
        <v>4.364</v>
      </c>
      <c r="F7" s="230">
        <f aca="true" t="shared" si="0" ref="F7:F20">((E7-C7)/B7)*100</f>
        <v>108.56666666666666</v>
      </c>
      <c r="H7" s="127" t="s">
        <v>393</v>
      </c>
      <c r="I7" s="231">
        <v>3.89</v>
      </c>
      <c r="J7" s="232">
        <v>0.02543661601862368</v>
      </c>
      <c r="K7" s="217">
        <f>I7/J7</f>
        <v>152.92914738155014</v>
      </c>
      <c r="L7" s="233">
        <v>5.062256809338522</v>
      </c>
      <c r="M7" s="230">
        <f aca="true" t="shared" si="1" ref="M7:M20">((L7-J7)/I7)*100</f>
        <v>129.48123890282514</v>
      </c>
      <c r="N7"/>
      <c r="T7" s="211"/>
    </row>
    <row r="8" spans="1:17" ht="18">
      <c r="A8" s="129" t="s">
        <v>400</v>
      </c>
      <c r="B8" s="256">
        <v>4</v>
      </c>
      <c r="C8" s="228">
        <v>0</v>
      </c>
      <c r="D8" s="245" t="s">
        <v>647</v>
      </c>
      <c r="E8" s="234">
        <v>3.696</v>
      </c>
      <c r="F8" s="230">
        <f t="shared" si="0"/>
        <v>92.4</v>
      </c>
      <c r="H8" s="129" t="s">
        <v>400</v>
      </c>
      <c r="I8" s="231">
        <v>3.89</v>
      </c>
      <c r="J8" s="232">
        <v>0</v>
      </c>
      <c r="K8" s="245" t="s">
        <v>647</v>
      </c>
      <c r="L8" s="233">
        <v>3.6070038910505837</v>
      </c>
      <c r="M8" s="230">
        <f t="shared" si="1"/>
        <v>92.7250357596551</v>
      </c>
      <c r="N8" s="207"/>
      <c r="O8" s="207"/>
      <c r="Q8" s="208"/>
    </row>
    <row r="9" spans="1:17" ht="12.75" customHeight="1">
      <c r="A9" s="129" t="s">
        <v>401</v>
      </c>
      <c r="B9" s="256">
        <v>4</v>
      </c>
      <c r="C9" s="228">
        <v>0.03333333333333333</v>
      </c>
      <c r="D9" s="229">
        <f aca="true" t="shared" si="2" ref="D9:D20">B9/C9</f>
        <v>120</v>
      </c>
      <c r="E9" s="215">
        <v>3.456</v>
      </c>
      <c r="F9" s="230">
        <f t="shared" si="0"/>
        <v>85.56666666666666</v>
      </c>
      <c r="H9" s="129" t="s">
        <v>401</v>
      </c>
      <c r="I9" s="231">
        <v>3.89</v>
      </c>
      <c r="J9" s="232">
        <v>0</v>
      </c>
      <c r="K9" s="245" t="s">
        <v>647</v>
      </c>
      <c r="L9" s="233">
        <v>4.3774319066147855</v>
      </c>
      <c r="M9" s="230">
        <f t="shared" si="1"/>
        <v>112.53038320346491</v>
      </c>
      <c r="N9" s="221"/>
      <c r="O9" s="208"/>
      <c r="P9" s="129"/>
      <c r="Q9" s="210"/>
    </row>
    <row r="10" spans="1:17" ht="12.75">
      <c r="A10" s="129" t="s">
        <v>121</v>
      </c>
      <c r="B10" s="256">
        <v>4</v>
      </c>
      <c r="C10" s="228">
        <v>0.2813333333333333</v>
      </c>
      <c r="D10" s="229">
        <f t="shared" si="2"/>
        <v>14.218009478672986</v>
      </c>
      <c r="E10" s="215">
        <v>4.272</v>
      </c>
      <c r="F10" s="230">
        <f t="shared" si="0"/>
        <v>99.76666666666667</v>
      </c>
      <c r="H10" s="129" t="s">
        <v>121</v>
      </c>
      <c r="I10" s="231">
        <v>3.89</v>
      </c>
      <c r="J10" s="232">
        <v>2.600181440853052</v>
      </c>
      <c r="K10" s="217">
        <f aca="true" t="shared" si="3" ref="K10:K20">I10/J10</f>
        <v>1.4960494444279213</v>
      </c>
      <c r="L10" s="233">
        <v>5.583657587548638</v>
      </c>
      <c r="M10" s="230">
        <f t="shared" si="1"/>
        <v>76.69604490220014</v>
      </c>
      <c r="N10" s="221"/>
      <c r="O10" s="207"/>
      <c r="P10" s="127"/>
      <c r="Q10" s="205"/>
    </row>
    <row r="11" spans="1:17" ht="12.75">
      <c r="A11" s="129" t="s">
        <v>402</v>
      </c>
      <c r="B11" s="256">
        <v>4</v>
      </c>
      <c r="C11" s="228">
        <v>0.0026666666666666666</v>
      </c>
      <c r="D11" s="229">
        <f t="shared" si="2"/>
        <v>1500</v>
      </c>
      <c r="E11" s="215">
        <v>4.396</v>
      </c>
      <c r="F11" s="230">
        <f t="shared" si="0"/>
        <v>109.83333333333334</v>
      </c>
      <c r="H11" s="129" t="s">
        <v>402</v>
      </c>
      <c r="I11" s="231">
        <v>3.89</v>
      </c>
      <c r="J11" s="232">
        <v>0.0481968841264146</v>
      </c>
      <c r="K11" s="217">
        <f t="shared" si="3"/>
        <v>80.71061170255322</v>
      </c>
      <c r="L11" s="233">
        <v>4.381322957198443</v>
      </c>
      <c r="M11" s="230">
        <f t="shared" si="1"/>
        <v>111.39141576020639</v>
      </c>
      <c r="N11" s="221"/>
      <c r="O11" s="207"/>
      <c r="P11" s="129"/>
      <c r="Q11" s="57"/>
    </row>
    <row r="12" spans="1:19" ht="12.75" customHeight="1">
      <c r="A12" s="129" t="s">
        <v>290</v>
      </c>
      <c r="B12" s="212">
        <v>40</v>
      </c>
      <c r="C12" s="236">
        <v>0.044000000000000004</v>
      </c>
      <c r="D12" s="229">
        <f t="shared" si="2"/>
        <v>909.090909090909</v>
      </c>
      <c r="E12" s="217">
        <v>42.94</v>
      </c>
      <c r="F12" s="230">
        <f t="shared" si="0"/>
        <v>107.24000000000001</v>
      </c>
      <c r="H12" s="129" t="s">
        <v>290</v>
      </c>
      <c r="I12" s="237">
        <v>38.9</v>
      </c>
      <c r="J12" s="238">
        <v>0.36654829031659003</v>
      </c>
      <c r="K12" s="217">
        <f t="shared" si="3"/>
        <v>106.12517102835707</v>
      </c>
      <c r="L12" s="214">
        <v>44.42801556420234</v>
      </c>
      <c r="M12" s="230">
        <f t="shared" si="1"/>
        <v>113.26855340330528</v>
      </c>
      <c r="N12" s="221"/>
      <c r="O12" s="207"/>
      <c r="P12" s="129"/>
      <c r="Q12" s="205"/>
      <c r="S12" s="227"/>
    </row>
    <row r="13" spans="1:16" ht="12.75" customHeight="1">
      <c r="A13" s="129" t="s">
        <v>122</v>
      </c>
      <c r="B13" s="212">
        <v>40</v>
      </c>
      <c r="C13" s="228">
        <v>0.2613333333333333</v>
      </c>
      <c r="D13" s="229">
        <f t="shared" si="2"/>
        <v>153.06122448979593</v>
      </c>
      <c r="E13" s="217">
        <v>41.471999999999994</v>
      </c>
      <c r="F13" s="230">
        <f t="shared" si="0"/>
        <v>103.02666666666664</v>
      </c>
      <c r="H13" s="129" t="s">
        <v>122</v>
      </c>
      <c r="I13" s="239">
        <v>38.9</v>
      </c>
      <c r="J13" s="232">
        <v>2.211433605743109</v>
      </c>
      <c r="K13" s="217">
        <f t="shared" si="3"/>
        <v>17.59039923196266</v>
      </c>
      <c r="L13" s="214">
        <v>43.91828793774319</v>
      </c>
      <c r="M13" s="230">
        <f t="shared" si="1"/>
        <v>107.21556383547579</v>
      </c>
      <c r="N13" s="221"/>
      <c r="P13" s="257"/>
    </row>
    <row r="14" spans="1:16" ht="12.75" customHeight="1">
      <c r="A14" s="129" t="s">
        <v>123</v>
      </c>
      <c r="B14" s="240">
        <v>400</v>
      </c>
      <c r="C14" s="228">
        <v>0.021333333333333343</v>
      </c>
      <c r="D14" s="229">
        <f t="shared" si="2"/>
        <v>18749.999999999993</v>
      </c>
      <c r="E14" s="217">
        <v>478.688</v>
      </c>
      <c r="F14" s="230">
        <f t="shared" si="0"/>
        <v>119.66666666666666</v>
      </c>
      <c r="H14" s="129" t="s">
        <v>123</v>
      </c>
      <c r="I14" s="239">
        <v>389</v>
      </c>
      <c r="J14" s="235">
        <v>36.87188872198936</v>
      </c>
      <c r="K14" s="217">
        <f t="shared" si="3"/>
        <v>10.550042687886812</v>
      </c>
      <c r="L14" s="214">
        <v>520.6342412451362</v>
      </c>
      <c r="M14" s="230">
        <f t="shared" si="1"/>
        <v>124.36050193397091</v>
      </c>
      <c r="N14" s="221"/>
      <c r="P14" s="257"/>
    </row>
    <row r="15" spans="1:19" ht="12.75" customHeight="1">
      <c r="A15" s="129" t="s">
        <v>409</v>
      </c>
      <c r="B15" s="256">
        <v>4</v>
      </c>
      <c r="C15" s="228">
        <v>0.06666666666666667</v>
      </c>
      <c r="D15" s="229">
        <f t="shared" si="2"/>
        <v>60</v>
      </c>
      <c r="E15" s="215">
        <v>3.8</v>
      </c>
      <c r="F15" s="230">
        <f t="shared" si="0"/>
        <v>93.33333333333333</v>
      </c>
      <c r="H15" s="129" t="s">
        <v>409</v>
      </c>
      <c r="I15" s="231">
        <v>3.89</v>
      </c>
      <c r="J15" s="232">
        <v>0.045507640114902125</v>
      </c>
      <c r="K15" s="217">
        <f t="shared" si="3"/>
        <v>85.48015212782181</v>
      </c>
      <c r="L15" s="233">
        <v>3.9027237354085607</v>
      </c>
      <c r="M15" s="230">
        <f t="shared" si="1"/>
        <v>99.15722610009404</v>
      </c>
      <c r="N15" s="221"/>
      <c r="P15" s="257"/>
      <c r="S15" s="211"/>
    </row>
    <row r="16" spans="1:16" ht="12.75" customHeight="1">
      <c r="A16" s="129" t="s">
        <v>291</v>
      </c>
      <c r="B16" s="241">
        <v>0.4</v>
      </c>
      <c r="C16" s="236">
        <v>0</v>
      </c>
      <c r="D16" s="245" t="s">
        <v>647</v>
      </c>
      <c r="E16" s="242">
        <v>0.45599999999999996</v>
      </c>
      <c r="F16" s="230">
        <f t="shared" si="0"/>
        <v>113.99999999999999</v>
      </c>
      <c r="H16" s="129" t="s">
        <v>291</v>
      </c>
      <c r="I16" s="243">
        <v>0.389</v>
      </c>
      <c r="J16" s="238">
        <v>0</v>
      </c>
      <c r="K16" s="245" t="s">
        <v>647</v>
      </c>
      <c r="L16" s="243">
        <v>0.43968871595330733</v>
      </c>
      <c r="M16" s="230">
        <f t="shared" si="1"/>
        <v>113.03051823992476</v>
      </c>
      <c r="N16" s="221"/>
      <c r="P16" s="257"/>
    </row>
    <row r="17" spans="1:20" ht="12.75" customHeight="1">
      <c r="A17" s="129" t="s">
        <v>418</v>
      </c>
      <c r="B17" s="212">
        <v>40</v>
      </c>
      <c r="C17" s="228">
        <v>0</v>
      </c>
      <c r="D17" s="245" t="s">
        <v>647</v>
      </c>
      <c r="E17" s="240">
        <v>50.624</v>
      </c>
      <c r="F17" s="230">
        <f t="shared" si="0"/>
        <v>126.56</v>
      </c>
      <c r="H17" s="129" t="s">
        <v>418</v>
      </c>
      <c r="I17" s="239">
        <v>38.9</v>
      </c>
      <c r="J17" s="235">
        <v>15.214559989007896</v>
      </c>
      <c r="K17" s="217">
        <f t="shared" si="3"/>
        <v>2.556761419857307</v>
      </c>
      <c r="L17" s="244">
        <v>55.29961089494163</v>
      </c>
      <c r="M17" s="230">
        <f t="shared" si="1"/>
        <v>103.04640335715614</v>
      </c>
      <c r="N17" s="221"/>
      <c r="T17" s="211"/>
    </row>
    <row r="18" spans="1:14" ht="12.75" customHeight="1">
      <c r="A18" s="129" t="s">
        <v>426</v>
      </c>
      <c r="B18" s="256">
        <v>4</v>
      </c>
      <c r="C18" s="236">
        <v>0</v>
      </c>
      <c r="D18" s="245" t="s">
        <v>647</v>
      </c>
      <c r="E18" s="241">
        <v>4.004</v>
      </c>
      <c r="F18" s="230">
        <f t="shared" si="0"/>
        <v>100.1</v>
      </c>
      <c r="H18" s="129" t="s">
        <v>426</v>
      </c>
      <c r="I18" s="231">
        <v>3.89</v>
      </c>
      <c r="J18" s="238">
        <v>0</v>
      </c>
      <c r="K18" s="245" t="s">
        <v>647</v>
      </c>
      <c r="L18" s="246">
        <v>3.8132295719844356</v>
      </c>
      <c r="M18" s="230">
        <f t="shared" si="1"/>
        <v>98.02646714612945</v>
      </c>
      <c r="N18" s="221"/>
    </row>
    <row r="19" spans="1:16" ht="12.75" customHeight="1">
      <c r="A19" s="129" t="s">
        <v>430</v>
      </c>
      <c r="B19" s="256">
        <v>4</v>
      </c>
      <c r="C19" s="236">
        <v>0</v>
      </c>
      <c r="D19" s="245" t="s">
        <v>647</v>
      </c>
      <c r="E19" s="241">
        <v>3.984</v>
      </c>
      <c r="F19" s="230">
        <f t="shared" si="0"/>
        <v>99.6</v>
      </c>
      <c r="H19" s="129" t="s">
        <v>430</v>
      </c>
      <c r="I19" s="231">
        <v>3.89</v>
      </c>
      <c r="J19" s="238">
        <v>0</v>
      </c>
      <c r="K19" s="245" t="s">
        <v>647</v>
      </c>
      <c r="L19" s="246">
        <v>3.719844357976654</v>
      </c>
      <c r="M19" s="230">
        <f t="shared" si="1"/>
        <v>95.6258189711222</v>
      </c>
      <c r="N19" s="221"/>
      <c r="P19" s="257"/>
    </row>
    <row r="20" spans="1:20" ht="12.75" customHeight="1">
      <c r="A20" s="129" t="s">
        <v>292</v>
      </c>
      <c r="B20" s="256">
        <v>4</v>
      </c>
      <c r="C20" s="228">
        <v>0.044000000000000004</v>
      </c>
      <c r="D20" s="229">
        <f t="shared" si="2"/>
        <v>90.9090909090909</v>
      </c>
      <c r="E20" s="241">
        <v>4.684</v>
      </c>
      <c r="F20" s="230">
        <f t="shared" si="0"/>
        <v>116.00000000000001</v>
      </c>
      <c r="G20"/>
      <c r="H20" s="129" t="s">
        <v>292</v>
      </c>
      <c r="I20" s="231">
        <v>3.89</v>
      </c>
      <c r="J20" s="232">
        <v>0.1699214432527548</v>
      </c>
      <c r="K20" s="217">
        <f t="shared" si="3"/>
        <v>22.89293173089227</v>
      </c>
      <c r="L20" s="246">
        <v>4.392996108949416</v>
      </c>
      <c r="M20" s="230">
        <f t="shared" si="1"/>
        <v>108.56233073770336</v>
      </c>
      <c r="N20" s="221"/>
      <c r="P20" s="257"/>
      <c r="T20" s="211"/>
    </row>
    <row r="21" spans="1:20" ht="12.75">
      <c r="A21" s="226"/>
      <c r="B21" s="247" t="s">
        <v>15</v>
      </c>
      <c r="C21" s="248"/>
      <c r="D21" s="248"/>
      <c r="E21" s="222"/>
      <c r="F21" s="222"/>
      <c r="G21"/>
      <c r="H21" s="223" t="s">
        <v>15</v>
      </c>
      <c r="I21" s="222"/>
      <c r="J21" s="222"/>
      <c r="K21" s="222"/>
      <c r="L21" s="222"/>
      <c r="M21" s="222"/>
      <c r="N21" s="221"/>
      <c r="T21" s="211"/>
    </row>
    <row r="22" spans="1:14" ht="13.5" customHeight="1">
      <c r="A22" s="207"/>
      <c r="B22" s="249"/>
      <c r="C22" s="235"/>
      <c r="D22" s="215"/>
      <c r="E22" s="215"/>
      <c r="F22" s="216"/>
      <c r="G22" s="206"/>
      <c r="H22" s="207"/>
      <c r="I22" s="249"/>
      <c r="J22" s="235"/>
      <c r="K22" s="215"/>
      <c r="L22" s="215"/>
      <c r="M22" s="216"/>
      <c r="N22" s="221"/>
    </row>
    <row r="23" spans="1:14" ht="13.5" customHeight="1">
      <c r="A23" s="218" t="s">
        <v>649</v>
      </c>
      <c r="G23" s="206"/>
      <c r="H23" s="207"/>
      <c r="I23" s="249"/>
      <c r="J23" s="250"/>
      <c r="K23" s="215"/>
      <c r="L23" s="217"/>
      <c r="M23" s="216"/>
      <c r="N23" s="221"/>
    </row>
    <row r="24" spans="1:15" ht="13.5" customHeight="1">
      <c r="A24" s="206"/>
      <c r="B24" s="209" t="s">
        <v>300</v>
      </c>
      <c r="C24" s="204" t="s">
        <v>298</v>
      </c>
      <c r="D24" s="204" t="s">
        <v>268</v>
      </c>
      <c r="E24" s="209" t="s">
        <v>643</v>
      </c>
      <c r="F24" s="207" t="s">
        <v>460</v>
      </c>
      <c r="G24" s="206"/>
      <c r="H24" s="207"/>
      <c r="I24" s="249"/>
      <c r="J24" s="232"/>
      <c r="K24" s="217"/>
      <c r="L24" s="215"/>
      <c r="M24" s="216"/>
      <c r="N24" s="221"/>
      <c r="O24" s="221"/>
    </row>
    <row r="25" spans="1:15" ht="13.5" customHeight="1">
      <c r="A25" s="222" t="s">
        <v>19</v>
      </c>
      <c r="B25" s="223" t="s">
        <v>644</v>
      </c>
      <c r="C25" s="224" t="s">
        <v>644</v>
      </c>
      <c r="D25" s="225" t="s">
        <v>645</v>
      </c>
      <c r="E25" s="223" t="s">
        <v>644</v>
      </c>
      <c r="F25" s="226" t="s">
        <v>646</v>
      </c>
      <c r="G25" s="206"/>
      <c r="H25" s="209"/>
      <c r="I25" s="249"/>
      <c r="J25" s="232"/>
      <c r="K25" s="217"/>
      <c r="L25" s="215"/>
      <c r="M25" s="216"/>
      <c r="N25" s="221"/>
      <c r="O25" s="221"/>
    </row>
    <row r="26" spans="7:15" ht="12.75">
      <c r="G26" s="206"/>
      <c r="H26" s="207"/>
      <c r="I26" s="249"/>
      <c r="J26" s="235"/>
      <c r="K26" s="215"/>
      <c r="L26" s="215"/>
      <c r="M26" s="216"/>
      <c r="N26" s="221"/>
      <c r="O26" s="57"/>
    </row>
    <row r="27" spans="1:15" ht="12.75">
      <c r="A27" s="127" t="s">
        <v>393</v>
      </c>
      <c r="B27" s="231">
        <v>39.5</v>
      </c>
      <c r="C27" s="232">
        <v>0.02543661601862368</v>
      </c>
      <c r="D27" s="217">
        <f>B27/C27</f>
        <v>1552.8795171134268</v>
      </c>
      <c r="E27" s="233">
        <v>52.233201581027664</v>
      </c>
      <c r="F27" s="230">
        <f aca="true" t="shared" si="4" ref="F27:F40">((E27-C27)/B27)*100</f>
        <v>132.1715568734406</v>
      </c>
      <c r="G27" s="206"/>
      <c r="H27" s="209"/>
      <c r="I27" s="206"/>
      <c r="J27" s="206"/>
      <c r="K27" s="206"/>
      <c r="L27" s="206"/>
      <c r="M27" s="206"/>
      <c r="N27" s="221"/>
      <c r="O27" s="221"/>
    </row>
    <row r="28" spans="1:14" ht="18">
      <c r="A28" s="129" t="s">
        <v>400</v>
      </c>
      <c r="B28" s="231">
        <v>39.5</v>
      </c>
      <c r="C28" s="232">
        <v>0</v>
      </c>
      <c r="D28" s="245" t="s">
        <v>647</v>
      </c>
      <c r="E28" s="233">
        <v>39.86166007905138</v>
      </c>
      <c r="F28" s="230">
        <f t="shared" si="4"/>
        <v>100.91559513683895</v>
      </c>
      <c r="G28" s="206"/>
      <c r="H28" s="206"/>
      <c r="I28" s="206"/>
      <c r="J28" s="232"/>
      <c r="K28" s="251"/>
      <c r="L28" s="215"/>
      <c r="M28" s="216"/>
      <c r="N28" s="221"/>
    </row>
    <row r="29" spans="1:14" ht="18">
      <c r="A29" s="129" t="s">
        <v>401</v>
      </c>
      <c r="B29" s="231">
        <v>39.5</v>
      </c>
      <c r="C29" s="232">
        <v>0</v>
      </c>
      <c r="D29" s="245" t="s">
        <v>647</v>
      </c>
      <c r="E29" s="233">
        <v>42.581027667984195</v>
      </c>
      <c r="F29" s="230">
        <f t="shared" si="4"/>
        <v>107.80007004552961</v>
      </c>
      <c r="G29" s="206"/>
      <c r="H29" s="206"/>
      <c r="I29" s="206"/>
      <c r="J29" s="204"/>
      <c r="K29" s="206"/>
      <c r="L29" s="206"/>
      <c r="M29" s="206"/>
      <c r="N29" s="221"/>
    </row>
    <row r="30" spans="1:15" ht="12.75">
      <c r="A30" s="129" t="s">
        <v>121</v>
      </c>
      <c r="B30" s="231">
        <v>39.5</v>
      </c>
      <c r="C30" s="232">
        <v>2.600181440853052</v>
      </c>
      <c r="D30" s="217">
        <f aca="true" t="shared" si="5" ref="D30:D40">B30/C30</f>
        <v>15.19124757195447</v>
      </c>
      <c r="E30" s="233">
        <v>42.794466403162055</v>
      </c>
      <c r="F30" s="230">
        <f t="shared" si="4"/>
        <v>101.75768344888357</v>
      </c>
      <c r="G30" s="206"/>
      <c r="H30" s="206"/>
      <c r="I30" s="206"/>
      <c r="J30" s="204"/>
      <c r="K30" s="206"/>
      <c r="L30" s="206"/>
      <c r="M30" s="221"/>
      <c r="N30" s="221"/>
      <c r="O30" s="221"/>
    </row>
    <row r="31" spans="1:15" ht="12.75">
      <c r="A31" s="129" t="s">
        <v>402</v>
      </c>
      <c r="B31" s="231">
        <v>39.5</v>
      </c>
      <c r="C31" s="232">
        <v>0.0481968841264146</v>
      </c>
      <c r="D31" s="217">
        <f t="shared" si="5"/>
        <v>819.5550545632011</v>
      </c>
      <c r="E31" s="233">
        <v>43.980237154150196</v>
      </c>
      <c r="F31" s="230">
        <f t="shared" si="4"/>
        <v>111.22035511398427</v>
      </c>
      <c r="G31" s="206"/>
      <c r="H31" s="206"/>
      <c r="I31" s="206"/>
      <c r="J31" s="206"/>
      <c r="K31" s="206"/>
      <c r="L31" s="206"/>
      <c r="M31" s="221"/>
      <c r="N31" s="221"/>
      <c r="O31" s="221"/>
    </row>
    <row r="32" spans="1:15" ht="12.75" customHeight="1">
      <c r="A32" s="129" t="s">
        <v>290</v>
      </c>
      <c r="B32" s="237">
        <v>395</v>
      </c>
      <c r="C32" s="238">
        <v>0.36654829031659003</v>
      </c>
      <c r="D32" s="217">
        <f t="shared" si="5"/>
        <v>1077.6206312648085</v>
      </c>
      <c r="E32" s="214">
        <v>430.0474308300395</v>
      </c>
      <c r="F32" s="230">
        <f t="shared" si="4"/>
        <v>108.77997026322099</v>
      </c>
      <c r="G32" s="206"/>
      <c r="H32" s="206"/>
      <c r="I32" s="206"/>
      <c r="J32" s="206"/>
      <c r="K32" s="206"/>
      <c r="L32" s="206"/>
      <c r="M32" s="221"/>
      <c r="N32" s="221"/>
      <c r="O32" s="221"/>
    </row>
    <row r="33" spans="1:15" ht="12.75">
      <c r="A33" s="129" t="s">
        <v>122</v>
      </c>
      <c r="B33" s="239">
        <v>395</v>
      </c>
      <c r="C33" s="232">
        <v>2.211433605743109</v>
      </c>
      <c r="D33" s="217">
        <f t="shared" si="5"/>
        <v>178.6171644376671</v>
      </c>
      <c r="E33" s="214">
        <v>397.50592885375494</v>
      </c>
      <c r="F33" s="230">
        <f t="shared" si="4"/>
        <v>100.07455575899033</v>
      </c>
      <c r="G33" s="206"/>
      <c r="H33" s="206"/>
      <c r="I33" s="206"/>
      <c r="J33" s="206"/>
      <c r="K33" s="206"/>
      <c r="L33" s="206"/>
      <c r="M33" s="221"/>
      <c r="N33" s="221"/>
      <c r="O33" s="221"/>
    </row>
    <row r="34" spans="1:15" ht="12.75">
      <c r="A34" s="129" t="s">
        <v>123</v>
      </c>
      <c r="B34" s="239">
        <v>3952</v>
      </c>
      <c r="C34" s="235">
        <v>36.87188872198936</v>
      </c>
      <c r="D34" s="217">
        <f t="shared" si="5"/>
        <v>107.1819246851637</v>
      </c>
      <c r="E34" s="214">
        <v>3654.8498023715415</v>
      </c>
      <c r="F34" s="230">
        <f t="shared" si="4"/>
        <v>91.5480241308085</v>
      </c>
      <c r="M34" s="221"/>
      <c r="N34" s="221"/>
      <c r="O34" s="221"/>
    </row>
    <row r="35" spans="1:15" ht="12.75" customHeight="1">
      <c r="A35" s="129" t="s">
        <v>409</v>
      </c>
      <c r="B35" s="231">
        <v>39.5</v>
      </c>
      <c r="C35" s="232">
        <v>0.045507640114902125</v>
      </c>
      <c r="D35" s="217">
        <f t="shared" si="5"/>
        <v>867.9861205781392</v>
      </c>
      <c r="E35" s="233">
        <v>38.88932806324111</v>
      </c>
      <c r="F35" s="230">
        <f t="shared" si="4"/>
        <v>98.33878588133219</v>
      </c>
      <c r="M35" s="221"/>
      <c r="N35" s="221"/>
      <c r="O35" s="221"/>
    </row>
    <row r="36" spans="1:15" ht="13.5" customHeight="1">
      <c r="A36" s="129" t="s">
        <v>291</v>
      </c>
      <c r="B36" s="243">
        <v>3.95</v>
      </c>
      <c r="C36" s="238">
        <v>0</v>
      </c>
      <c r="D36" s="245" t="s">
        <v>647</v>
      </c>
      <c r="E36" s="243">
        <v>4.695652173913043</v>
      </c>
      <c r="F36" s="230">
        <f t="shared" si="4"/>
        <v>118.87727022564664</v>
      </c>
      <c r="M36" s="252"/>
      <c r="N36" s="221"/>
      <c r="O36" s="221"/>
    </row>
    <row r="37" spans="1:15" ht="13.5" customHeight="1">
      <c r="A37" s="129" t="s">
        <v>418</v>
      </c>
      <c r="B37" s="239">
        <v>395</v>
      </c>
      <c r="C37" s="235">
        <v>15.214559989007896</v>
      </c>
      <c r="D37" s="217">
        <f t="shared" si="5"/>
        <v>25.961973286468798</v>
      </c>
      <c r="E37" s="244">
        <v>393.1383399209486</v>
      </c>
      <c r="F37" s="230">
        <f t="shared" si="4"/>
        <v>95.67690631188373</v>
      </c>
      <c r="M37" s="252"/>
      <c r="N37" s="221"/>
      <c r="O37" s="221"/>
    </row>
    <row r="38" spans="1:18" ht="18">
      <c r="A38" s="129" t="s">
        <v>426</v>
      </c>
      <c r="B38" s="231">
        <v>39.5</v>
      </c>
      <c r="C38" s="238">
        <v>0</v>
      </c>
      <c r="D38" s="245" t="s">
        <v>647</v>
      </c>
      <c r="E38" s="246">
        <v>38.233201581027664</v>
      </c>
      <c r="F38" s="230">
        <f t="shared" si="4"/>
        <v>96.79291539500674</v>
      </c>
      <c r="M38" s="253"/>
      <c r="N38" s="221"/>
      <c r="O38" s="221"/>
      <c r="R38"/>
    </row>
    <row r="39" spans="1:18" ht="18">
      <c r="A39" s="129" t="s">
        <v>430</v>
      </c>
      <c r="B39" s="231">
        <v>39.5</v>
      </c>
      <c r="C39" s="238">
        <v>0</v>
      </c>
      <c r="D39" s="245" t="s">
        <v>647</v>
      </c>
      <c r="E39" s="246">
        <v>39.29249011857707</v>
      </c>
      <c r="F39" s="230">
        <f t="shared" si="4"/>
        <v>99.47465852804321</v>
      </c>
      <c r="M39" s="206"/>
      <c r="N39" s="221"/>
      <c r="O39" s="221"/>
      <c r="R39"/>
    </row>
    <row r="40" spans="1:15" ht="12.75">
      <c r="A40" s="129" t="s">
        <v>292</v>
      </c>
      <c r="B40" s="231">
        <v>39.5</v>
      </c>
      <c r="C40" s="232">
        <v>0.1699214432527548</v>
      </c>
      <c r="D40" s="217">
        <f t="shared" si="5"/>
        <v>232.460360763559</v>
      </c>
      <c r="E40" s="246">
        <v>44.9604743083004</v>
      </c>
      <c r="F40" s="230">
        <f t="shared" si="4"/>
        <v>113.3938047216396</v>
      </c>
      <c r="M40" s="206"/>
      <c r="N40" s="221"/>
      <c r="O40" s="221"/>
    </row>
    <row r="41" spans="1:15" ht="12.75">
      <c r="A41" s="223" t="s">
        <v>15</v>
      </c>
      <c r="B41" s="222"/>
      <c r="C41" s="222"/>
      <c r="D41" s="222"/>
      <c r="E41" s="222"/>
      <c r="F41" s="222"/>
      <c r="M41" s="206"/>
      <c r="N41" s="221"/>
      <c r="O41" s="221"/>
    </row>
    <row r="42" spans="13:15" ht="12.75">
      <c r="M42" s="206"/>
      <c r="N42" s="221"/>
      <c r="O42" s="221"/>
    </row>
    <row r="43" spans="14:15" ht="12.75">
      <c r="N43" s="221"/>
      <c r="O43" s="221"/>
    </row>
    <row r="44" spans="14:15" ht="13.5" customHeight="1">
      <c r="N44" s="221"/>
      <c r="O44" s="221"/>
    </row>
    <row r="45" spans="14:15" ht="12.75">
      <c r="N45" s="221"/>
      <c r="O45" s="221"/>
    </row>
    <row r="46" spans="14:15" ht="13.5" customHeight="1">
      <c r="N46" s="221"/>
      <c r="O46" s="221"/>
    </row>
    <row r="47" spans="14:15" ht="13.5" customHeight="1">
      <c r="N47" s="206"/>
      <c r="O47" s="206"/>
    </row>
    <row r="48" spans="14:15" ht="12.75">
      <c r="N48" s="206"/>
      <c r="O48" s="206"/>
    </row>
    <row r="49" spans="14:15" ht="12.75">
      <c r="N49" s="206"/>
      <c r="O49" s="206"/>
    </row>
    <row r="50" spans="14:15" ht="12.75">
      <c r="N50" s="206"/>
      <c r="O50" s="206"/>
    </row>
    <row r="51" spans="14:15" ht="12.75">
      <c r="N51" s="206"/>
      <c r="O51" s="206"/>
    </row>
  </sheetData>
  <printOptions/>
  <pageMargins left="0.33" right="0.16" top="0.65" bottom="0.18" header="0.5" footer="0.23"/>
  <pageSetup firstPageNumber="62" useFirstPageNumber="1" horizontalDpi="600" verticalDpi="60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202" customWidth="1"/>
    <col min="2" max="2" width="12.8515625" style="202" customWidth="1"/>
    <col min="3" max="3" width="12.57421875" style="202" customWidth="1"/>
    <col min="4" max="4" width="11.140625" style="202" customWidth="1"/>
    <col min="5" max="5" width="12.7109375" style="202" customWidth="1"/>
    <col min="6" max="6" width="10.421875" style="202" customWidth="1"/>
    <col min="7" max="7" width="5.140625" style="202" customWidth="1"/>
    <col min="8" max="8" width="9.00390625" style="202" customWidth="1"/>
    <col min="9" max="9" width="11.8515625" style="202" customWidth="1"/>
    <col min="10" max="10" width="12.28125" style="202" customWidth="1"/>
    <col min="11" max="11" width="9.57421875" style="202" bestFit="1" customWidth="1"/>
    <col min="12" max="12" width="11.7109375" style="202" customWidth="1"/>
    <col min="13" max="14" width="9.140625" style="202" customWidth="1"/>
    <col min="15" max="15" width="18.140625" style="202" customWidth="1"/>
    <col min="16" max="16" width="17.7109375" style="202" customWidth="1"/>
    <col min="17" max="17" width="23.7109375" style="202" customWidth="1"/>
    <col min="18" max="16384" width="9.140625" style="202" customWidth="1"/>
  </cols>
  <sheetData>
    <row r="1" spans="1:12" ht="18">
      <c r="A1" s="201" t="s">
        <v>714</v>
      </c>
      <c r="L1" s="203"/>
    </row>
    <row r="2" spans="1:17" ht="12.75" customHeight="1">
      <c r="A2" s="207"/>
      <c r="B2" s="217"/>
      <c r="C2" s="213"/>
      <c r="D2" s="214"/>
      <c r="E2" s="215"/>
      <c r="F2" s="216"/>
      <c r="G2" s="2"/>
      <c r="H2" s="207"/>
      <c r="I2" s="217"/>
      <c r="J2" s="213"/>
      <c r="K2" s="46"/>
      <c r="L2" s="215"/>
      <c r="M2" s="216"/>
      <c r="P2" s="257"/>
      <c r="Q2" s="208"/>
    </row>
    <row r="3" spans="1:17" ht="12.75" customHeight="1">
      <c r="A3" s="218" t="s">
        <v>650</v>
      </c>
      <c r="D3" s="219"/>
      <c r="E3" s="220" t="s">
        <v>15</v>
      </c>
      <c r="H3" s="218" t="s">
        <v>651</v>
      </c>
      <c r="N3"/>
      <c r="O3" s="207"/>
      <c r="P3" s="132"/>
      <c r="Q3" s="210"/>
    </row>
    <row r="4" spans="1:17" ht="12.75">
      <c r="A4" s="206"/>
      <c r="B4" s="209" t="s">
        <v>300</v>
      </c>
      <c r="C4" s="204" t="s">
        <v>298</v>
      </c>
      <c r="D4" s="204" t="s">
        <v>268</v>
      </c>
      <c r="E4" s="209" t="s">
        <v>643</v>
      </c>
      <c r="F4" s="207" t="s">
        <v>460</v>
      </c>
      <c r="H4" s="206"/>
      <c r="I4" s="209" t="s">
        <v>300</v>
      </c>
      <c r="J4" s="204" t="s">
        <v>298</v>
      </c>
      <c r="K4" s="204" t="s">
        <v>268</v>
      </c>
      <c r="L4" s="209" t="s">
        <v>643</v>
      </c>
      <c r="M4" s="207" t="s">
        <v>460</v>
      </c>
      <c r="N4"/>
      <c r="O4" s="207"/>
      <c r="P4" s="257"/>
      <c r="Q4" s="208"/>
    </row>
    <row r="5" spans="1:17" ht="12.75">
      <c r="A5" s="222" t="s">
        <v>19</v>
      </c>
      <c r="B5" s="223" t="s">
        <v>644</v>
      </c>
      <c r="C5" s="224" t="s">
        <v>644</v>
      </c>
      <c r="D5" s="225" t="s">
        <v>645</v>
      </c>
      <c r="E5" s="223" t="s">
        <v>644</v>
      </c>
      <c r="F5" s="226" t="s">
        <v>646</v>
      </c>
      <c r="H5" s="222" t="s">
        <v>19</v>
      </c>
      <c r="I5" s="223" t="s">
        <v>644</v>
      </c>
      <c r="J5" s="224" t="s">
        <v>644</v>
      </c>
      <c r="K5" s="225" t="s">
        <v>645</v>
      </c>
      <c r="L5" s="223" t="s">
        <v>644</v>
      </c>
      <c r="M5" s="226" t="s">
        <v>646</v>
      </c>
      <c r="N5"/>
      <c r="O5" s="207"/>
      <c r="P5" s="132"/>
      <c r="Q5" s="210"/>
    </row>
    <row r="6" spans="14:20" ht="12.75">
      <c r="N6"/>
      <c r="T6" s="211"/>
    </row>
    <row r="7" spans="1:14" ht="12.75" customHeight="1">
      <c r="A7" s="127" t="s">
        <v>393</v>
      </c>
      <c r="B7" s="231">
        <v>3.87</v>
      </c>
      <c r="C7" s="232">
        <v>0</v>
      </c>
      <c r="D7" s="245" t="s">
        <v>647</v>
      </c>
      <c r="E7" s="215">
        <v>5.503875968992248</v>
      </c>
      <c r="F7" s="230">
        <f aca="true" t="shared" si="0" ref="F7:F20">((E7-C7)/B7)*100</f>
        <v>142.21901728662138</v>
      </c>
      <c r="H7" s="127" t="s">
        <v>393</v>
      </c>
      <c r="I7" s="231">
        <v>40.4</v>
      </c>
      <c r="J7" s="232">
        <v>0</v>
      </c>
      <c r="K7" s="245" t="s">
        <v>647</v>
      </c>
      <c r="L7" s="233">
        <v>51.00404858299596</v>
      </c>
      <c r="M7" s="230">
        <f aca="true" t="shared" si="1" ref="M7:M20">((L7-J7)/I7)*100</f>
        <v>126.24764500741574</v>
      </c>
      <c r="N7"/>
    </row>
    <row r="8" spans="1:17" ht="12.75">
      <c r="A8" s="129" t="s">
        <v>400</v>
      </c>
      <c r="B8" s="231">
        <v>3.87</v>
      </c>
      <c r="C8" s="232">
        <v>0.006561679790026247</v>
      </c>
      <c r="D8" s="229">
        <f aca="true" t="shared" si="2" ref="D8:D20">B8/C8</f>
        <v>589.788</v>
      </c>
      <c r="E8" s="234">
        <v>3.748062015503876</v>
      </c>
      <c r="F8" s="230">
        <f t="shared" si="0"/>
        <v>96.67959523808398</v>
      </c>
      <c r="H8" s="129" t="s">
        <v>400</v>
      </c>
      <c r="I8" s="231">
        <v>40.4</v>
      </c>
      <c r="J8" s="232">
        <v>0.006561679790026247</v>
      </c>
      <c r="K8" s="217">
        <f aca="true" t="shared" si="3" ref="K8:K20">I8/J8</f>
        <v>6156.96</v>
      </c>
      <c r="L8" s="233">
        <v>39.03238866396761</v>
      </c>
      <c r="M8" s="230">
        <f t="shared" si="1"/>
        <v>96.59858164400393</v>
      </c>
      <c r="N8" s="207"/>
      <c r="O8" s="207"/>
      <c r="P8" s="130"/>
      <c r="Q8" s="210"/>
    </row>
    <row r="9" spans="1:19" ht="12.75" customHeight="1">
      <c r="A9" s="129" t="s">
        <v>401</v>
      </c>
      <c r="B9" s="231">
        <v>3.87</v>
      </c>
      <c r="C9" s="232">
        <v>1.1040803634485448</v>
      </c>
      <c r="D9" s="229">
        <f t="shared" si="2"/>
        <v>3.5051796301423486</v>
      </c>
      <c r="E9" s="215">
        <v>5.352713178294573</v>
      </c>
      <c r="F9" s="230">
        <f t="shared" si="0"/>
        <v>109.78379366527204</v>
      </c>
      <c r="H9" s="129" t="s">
        <v>401</v>
      </c>
      <c r="I9" s="231">
        <v>40.4</v>
      </c>
      <c r="J9" s="232">
        <v>1.1040803634485448</v>
      </c>
      <c r="K9" s="217">
        <f t="shared" si="3"/>
        <v>36.591539291408495</v>
      </c>
      <c r="L9" s="233">
        <v>41.63967611336032</v>
      </c>
      <c r="M9" s="230">
        <f t="shared" si="1"/>
        <v>100.33563304433608</v>
      </c>
      <c r="N9" s="221"/>
      <c r="O9" s="208"/>
      <c r="P9" s="257"/>
      <c r="Q9" s="208"/>
      <c r="S9" s="211"/>
    </row>
    <row r="10" spans="1:17" ht="12.75">
      <c r="A10" s="129" t="s">
        <v>121</v>
      </c>
      <c r="B10" s="231">
        <v>3.87</v>
      </c>
      <c r="C10" s="232">
        <v>0.48048582442546417</v>
      </c>
      <c r="D10" s="229">
        <f t="shared" si="2"/>
        <v>8.054347918853821</v>
      </c>
      <c r="E10" s="215">
        <v>4.263565891472868</v>
      </c>
      <c r="F10" s="230">
        <f t="shared" si="0"/>
        <v>97.75400690044971</v>
      </c>
      <c r="H10" s="129" t="s">
        <v>121</v>
      </c>
      <c r="I10" s="231">
        <v>40.4</v>
      </c>
      <c r="J10" s="232">
        <v>0.48048582442546417</v>
      </c>
      <c r="K10" s="217">
        <f t="shared" si="3"/>
        <v>84.08156483764712</v>
      </c>
      <c r="L10" s="233">
        <v>43.336032388663966</v>
      </c>
      <c r="M10" s="230">
        <f t="shared" si="1"/>
        <v>106.0780855550458</v>
      </c>
      <c r="N10" s="221"/>
      <c r="O10" s="207"/>
      <c r="P10" s="127"/>
      <c r="Q10" s="205"/>
    </row>
    <row r="11" spans="1:17" ht="12.75">
      <c r="A11" s="129" t="s">
        <v>402</v>
      </c>
      <c r="B11" s="231">
        <v>3.87</v>
      </c>
      <c r="C11" s="232">
        <v>0.029267310542653215</v>
      </c>
      <c r="D11" s="229">
        <f t="shared" si="2"/>
        <v>132.22943715173247</v>
      </c>
      <c r="E11" s="215">
        <v>4.166666666666666</v>
      </c>
      <c r="F11" s="230">
        <f t="shared" si="0"/>
        <v>106.90954408589181</v>
      </c>
      <c r="H11" s="129" t="s">
        <v>402</v>
      </c>
      <c r="I11" s="231">
        <v>40.4</v>
      </c>
      <c r="J11" s="232">
        <v>0.029267310542653215</v>
      </c>
      <c r="K11" s="217">
        <f t="shared" si="3"/>
        <v>1380.3796539870777</v>
      </c>
      <c r="L11" s="233">
        <v>42.72874493927126</v>
      </c>
      <c r="M11" s="230">
        <f t="shared" si="1"/>
        <v>105.69177630873419</v>
      </c>
      <c r="N11" s="221"/>
      <c r="O11" s="207"/>
      <c r="P11" s="129"/>
      <c r="Q11" s="57"/>
    </row>
    <row r="12" spans="1:19" ht="12.75" customHeight="1">
      <c r="A12" s="129" t="s">
        <v>290</v>
      </c>
      <c r="B12" s="237">
        <v>38.7</v>
      </c>
      <c r="C12" s="238">
        <v>0.11492664417725089</v>
      </c>
      <c r="D12" s="229">
        <f t="shared" si="2"/>
        <v>336.73653552707196</v>
      </c>
      <c r="E12" s="215">
        <v>42.2906976744186</v>
      </c>
      <c r="F12" s="230">
        <f t="shared" si="0"/>
        <v>108.98132049157971</v>
      </c>
      <c r="H12" s="129" t="s">
        <v>290</v>
      </c>
      <c r="I12" s="237">
        <v>404</v>
      </c>
      <c r="J12" s="238">
        <v>0.11492664417725089</v>
      </c>
      <c r="K12" s="217">
        <f t="shared" si="3"/>
        <v>3515.285797233516</v>
      </c>
      <c r="L12" s="214">
        <v>424.59514170040484</v>
      </c>
      <c r="M12" s="230">
        <f t="shared" si="1"/>
        <v>105.06936016243256</v>
      </c>
      <c r="N12" s="221"/>
      <c r="O12" s="207"/>
      <c r="P12" s="129"/>
      <c r="Q12" s="205"/>
      <c r="S12" s="227"/>
    </row>
    <row r="13" spans="1:16" ht="12.75" customHeight="1">
      <c r="A13" s="129" t="s">
        <v>122</v>
      </c>
      <c r="B13" s="239">
        <v>38.7</v>
      </c>
      <c r="C13" s="232">
        <v>0.915509808261919</v>
      </c>
      <c r="D13" s="229">
        <f t="shared" si="2"/>
        <v>42.27152964474662</v>
      </c>
      <c r="E13" s="215">
        <v>42.302325581395344</v>
      </c>
      <c r="F13" s="230">
        <f t="shared" si="0"/>
        <v>106.94267641636543</v>
      </c>
      <c r="H13" s="129" t="s">
        <v>122</v>
      </c>
      <c r="I13" s="239">
        <v>404</v>
      </c>
      <c r="J13" s="232">
        <v>0.915509808261919</v>
      </c>
      <c r="K13" s="217">
        <f t="shared" si="3"/>
        <v>441.28418543869856</v>
      </c>
      <c r="L13" s="214">
        <v>411.46963562753035</v>
      </c>
      <c r="M13" s="230">
        <f t="shared" si="1"/>
        <v>101.62230837110606</v>
      </c>
      <c r="N13" s="221"/>
      <c r="P13" s="257"/>
    </row>
    <row r="14" spans="1:16" ht="12.75" customHeight="1">
      <c r="A14" s="129" t="s">
        <v>123</v>
      </c>
      <c r="B14" s="239">
        <v>387</v>
      </c>
      <c r="C14" s="235">
        <v>20.310899894557483</v>
      </c>
      <c r="D14" s="229">
        <f t="shared" si="2"/>
        <v>19.053808645066518</v>
      </c>
      <c r="E14" s="217">
        <v>506.67054263565893</v>
      </c>
      <c r="F14" s="230">
        <f t="shared" si="0"/>
        <v>125.67432628969028</v>
      </c>
      <c r="H14" s="129" t="s">
        <v>123</v>
      </c>
      <c r="I14" s="239">
        <v>4048</v>
      </c>
      <c r="J14" s="235">
        <v>20.310899894557483</v>
      </c>
      <c r="K14" s="217">
        <f t="shared" si="3"/>
        <v>199.30185373444255</v>
      </c>
      <c r="L14" s="214">
        <v>3714.6801619433195</v>
      </c>
      <c r="M14" s="230">
        <f t="shared" si="1"/>
        <v>91.26406279764728</v>
      </c>
      <c r="N14" s="221"/>
      <c r="P14" s="257"/>
    </row>
    <row r="15" spans="1:19" ht="12.75" customHeight="1">
      <c r="A15" s="129" t="s">
        <v>409</v>
      </c>
      <c r="B15" s="231">
        <v>3.87</v>
      </c>
      <c r="C15" s="232">
        <v>0</v>
      </c>
      <c r="D15" s="245" t="s">
        <v>647</v>
      </c>
      <c r="E15" s="215">
        <v>3.782945736434108</v>
      </c>
      <c r="F15" s="230">
        <f t="shared" si="0"/>
        <v>97.75053582517074</v>
      </c>
      <c r="H15" s="129" t="s">
        <v>409</v>
      </c>
      <c r="I15" s="231">
        <v>40.4</v>
      </c>
      <c r="J15" s="232">
        <v>0</v>
      </c>
      <c r="K15" s="245" t="s">
        <v>647</v>
      </c>
      <c r="L15" s="233">
        <v>41.38461538461539</v>
      </c>
      <c r="M15" s="230">
        <f t="shared" si="1"/>
        <v>102.43716679360244</v>
      </c>
      <c r="N15" s="221"/>
      <c r="P15" s="257"/>
      <c r="S15" s="211"/>
    </row>
    <row r="16" spans="1:16" ht="12.75" customHeight="1">
      <c r="A16" s="129" t="s">
        <v>291</v>
      </c>
      <c r="B16" s="243">
        <v>0.389</v>
      </c>
      <c r="C16" s="238">
        <v>0</v>
      </c>
      <c r="D16" s="245" t="s">
        <v>647</v>
      </c>
      <c r="E16" s="242">
        <v>0.4069767441860465</v>
      </c>
      <c r="F16" s="230">
        <f t="shared" si="0"/>
        <v>104.62127099898369</v>
      </c>
      <c r="H16" s="129" t="s">
        <v>291</v>
      </c>
      <c r="I16" s="243">
        <v>3.98</v>
      </c>
      <c r="J16" s="238">
        <v>0</v>
      </c>
      <c r="K16" s="245" t="s">
        <v>647</v>
      </c>
      <c r="L16" s="243">
        <v>4.732793522267206</v>
      </c>
      <c r="M16" s="230">
        <f t="shared" si="1"/>
        <v>118.91441010721624</v>
      </c>
      <c r="N16" s="221"/>
      <c r="P16" s="257"/>
    </row>
    <row r="17" spans="1:20" ht="12.75" customHeight="1">
      <c r="A17" s="129" t="s">
        <v>418</v>
      </c>
      <c r="B17" s="239">
        <v>38.7</v>
      </c>
      <c r="C17" s="232">
        <v>0.5758247195878595</v>
      </c>
      <c r="D17" s="229">
        <f t="shared" si="2"/>
        <v>67.20795180119937</v>
      </c>
      <c r="E17" s="241">
        <v>47.12015503875969</v>
      </c>
      <c r="F17" s="230">
        <f t="shared" si="0"/>
        <v>120.2695873880409</v>
      </c>
      <c r="H17" s="129" t="s">
        <v>418</v>
      </c>
      <c r="I17" s="239">
        <v>404</v>
      </c>
      <c r="J17" s="232">
        <v>0.5758247195878595</v>
      </c>
      <c r="K17" s="217">
        <f t="shared" si="3"/>
        <v>701.6023908962413</v>
      </c>
      <c r="L17" s="244">
        <v>402.09716599190284</v>
      </c>
      <c r="M17" s="230">
        <f t="shared" si="1"/>
        <v>99.38647061195915</v>
      </c>
      <c r="N17" s="221"/>
      <c r="P17" s="257"/>
      <c r="T17" s="211"/>
    </row>
    <row r="18" spans="1:16" ht="12.75" customHeight="1">
      <c r="A18" s="129" t="s">
        <v>426</v>
      </c>
      <c r="B18" s="231">
        <v>3.87</v>
      </c>
      <c r="C18" s="238">
        <v>0</v>
      </c>
      <c r="D18" s="245" t="s">
        <v>647</v>
      </c>
      <c r="E18" s="241">
        <v>3.7868217054263558</v>
      </c>
      <c r="F18" s="230">
        <f t="shared" si="0"/>
        <v>97.85069006269653</v>
      </c>
      <c r="H18" s="129" t="s">
        <v>426</v>
      </c>
      <c r="I18" s="231">
        <v>40.4</v>
      </c>
      <c r="J18" s="238">
        <v>0</v>
      </c>
      <c r="K18" s="245" t="s">
        <v>647</v>
      </c>
      <c r="L18" s="246">
        <v>37.70040485829959</v>
      </c>
      <c r="M18" s="230">
        <f t="shared" si="1"/>
        <v>93.31783380767226</v>
      </c>
      <c r="N18" s="221"/>
      <c r="P18" s="257"/>
    </row>
    <row r="19" spans="1:16" ht="12.75" customHeight="1">
      <c r="A19" s="129" t="s">
        <v>430</v>
      </c>
      <c r="B19" s="231">
        <v>3.87</v>
      </c>
      <c r="C19" s="238">
        <v>0</v>
      </c>
      <c r="D19" s="245" t="s">
        <v>647</v>
      </c>
      <c r="E19" s="241">
        <v>3.7984496124031004</v>
      </c>
      <c r="F19" s="230">
        <f t="shared" si="0"/>
        <v>98.15115277527391</v>
      </c>
      <c r="H19" s="129" t="s">
        <v>430</v>
      </c>
      <c r="I19" s="231">
        <v>40.4</v>
      </c>
      <c r="J19" s="238">
        <v>0</v>
      </c>
      <c r="K19" s="245" t="s">
        <v>647</v>
      </c>
      <c r="L19" s="246">
        <v>38.53846153846154</v>
      </c>
      <c r="M19" s="230">
        <f t="shared" si="1"/>
        <v>95.3922315308454</v>
      </c>
      <c r="N19" s="221"/>
      <c r="P19" s="257"/>
    </row>
    <row r="20" spans="1:20" ht="12.75" customHeight="1">
      <c r="A20" s="129" t="s">
        <v>292</v>
      </c>
      <c r="B20" s="231">
        <v>3.87</v>
      </c>
      <c r="C20" s="232">
        <v>0.0900846634357258</v>
      </c>
      <c r="D20" s="229">
        <f t="shared" si="2"/>
        <v>42.959587707858766</v>
      </c>
      <c r="E20" s="241">
        <v>3.972868217054264</v>
      </c>
      <c r="F20" s="230">
        <f t="shared" si="0"/>
        <v>100.33032438290796</v>
      </c>
      <c r="G20"/>
      <c r="H20" s="129" t="s">
        <v>292</v>
      </c>
      <c r="I20" s="231">
        <v>40.4</v>
      </c>
      <c r="J20" s="232">
        <v>0.0900846634357258</v>
      </c>
      <c r="K20" s="217">
        <f t="shared" si="3"/>
        <v>448.4670137978021</v>
      </c>
      <c r="L20" s="246">
        <v>41.40080971659919</v>
      </c>
      <c r="M20" s="230">
        <f t="shared" si="1"/>
        <v>102.25426993357294</v>
      </c>
      <c r="N20" s="221"/>
      <c r="P20" s="257"/>
      <c r="T20" s="211"/>
    </row>
    <row r="21" spans="1:20" ht="13.5" customHeight="1">
      <c r="A21" s="226"/>
      <c r="B21" s="247" t="s">
        <v>15</v>
      </c>
      <c r="C21" s="248"/>
      <c r="D21" s="248"/>
      <c r="E21" s="222"/>
      <c r="F21" s="222"/>
      <c r="G21"/>
      <c r="H21" s="223" t="s">
        <v>15</v>
      </c>
      <c r="I21" s="222"/>
      <c r="J21" s="222"/>
      <c r="K21" s="222"/>
      <c r="L21" s="222"/>
      <c r="M21" s="222"/>
      <c r="N21" s="221"/>
      <c r="T21" s="211"/>
    </row>
    <row r="22" spans="1:14" ht="13.5" customHeight="1">
      <c r="A22" s="207"/>
      <c r="B22" s="249"/>
      <c r="C22" s="235"/>
      <c r="D22" s="215"/>
      <c r="E22" s="215"/>
      <c r="F22" s="216"/>
      <c r="G22" s="206"/>
      <c r="H22" s="207"/>
      <c r="I22" s="249"/>
      <c r="J22" s="235"/>
      <c r="K22" s="215"/>
      <c r="L22" s="215"/>
      <c r="M22" s="216"/>
      <c r="N22" s="221"/>
    </row>
    <row r="23" spans="1:14" ht="18">
      <c r="A23" s="218" t="s">
        <v>652</v>
      </c>
      <c r="D23" s="219"/>
      <c r="E23" s="220" t="s">
        <v>15</v>
      </c>
      <c r="G23" s="206"/>
      <c r="H23" s="218" t="s">
        <v>653</v>
      </c>
      <c r="K23" s="219"/>
      <c r="L23" s="220" t="s">
        <v>15</v>
      </c>
      <c r="N23" s="221"/>
    </row>
    <row r="24" spans="1:15" ht="13.5" customHeight="1">
      <c r="A24" s="206"/>
      <c r="B24" s="209" t="s">
        <v>300</v>
      </c>
      <c r="C24" s="204" t="s">
        <v>298</v>
      </c>
      <c r="D24" s="204" t="s">
        <v>268</v>
      </c>
      <c r="E24" s="209" t="s">
        <v>643</v>
      </c>
      <c r="F24" s="207" t="s">
        <v>460</v>
      </c>
      <c r="G24" s="206"/>
      <c r="H24" s="206"/>
      <c r="I24" s="209" t="s">
        <v>300</v>
      </c>
      <c r="J24" s="204" t="s">
        <v>298</v>
      </c>
      <c r="K24" s="204" t="s">
        <v>268</v>
      </c>
      <c r="L24" s="209" t="s">
        <v>643</v>
      </c>
      <c r="M24" s="207" t="s">
        <v>460</v>
      </c>
      <c r="N24" s="221"/>
      <c r="O24" s="221"/>
    </row>
    <row r="25" spans="1:15" ht="13.5" customHeight="1">
      <c r="A25" s="222" t="s">
        <v>19</v>
      </c>
      <c r="B25" s="223" t="s">
        <v>644</v>
      </c>
      <c r="C25" s="224" t="s">
        <v>644</v>
      </c>
      <c r="D25" s="225" t="s">
        <v>645</v>
      </c>
      <c r="E25" s="223" t="s">
        <v>644</v>
      </c>
      <c r="F25" s="226" t="s">
        <v>646</v>
      </c>
      <c r="G25" s="206"/>
      <c r="H25" s="222" t="s">
        <v>19</v>
      </c>
      <c r="I25" s="223" t="s">
        <v>644</v>
      </c>
      <c r="J25" s="224" t="s">
        <v>644</v>
      </c>
      <c r="K25" s="225" t="s">
        <v>645</v>
      </c>
      <c r="L25" s="223" t="s">
        <v>644</v>
      </c>
      <c r="M25" s="226" t="s">
        <v>646</v>
      </c>
      <c r="N25" s="221"/>
      <c r="O25" s="221"/>
    </row>
    <row r="26" spans="7:15" ht="12.75">
      <c r="G26" s="206"/>
      <c r="N26" s="221"/>
      <c r="O26" s="57"/>
    </row>
    <row r="27" spans="1:15" ht="12.75">
      <c r="A27" s="127" t="s">
        <v>393</v>
      </c>
      <c r="B27" s="256">
        <v>4</v>
      </c>
      <c r="C27" s="259">
        <v>0.011857707509881424</v>
      </c>
      <c r="D27" s="229">
        <f>B27/C27</f>
        <v>337.3333333333333</v>
      </c>
      <c r="E27" s="215">
        <v>4.975903614457832</v>
      </c>
      <c r="F27" s="230">
        <f aca="true" t="shared" si="4" ref="F27:F40">((E27-C27)/B27)*100</f>
        <v>124.10114767369875</v>
      </c>
      <c r="G27" s="206"/>
      <c r="H27" s="127" t="s">
        <v>393</v>
      </c>
      <c r="I27" s="212">
        <v>40</v>
      </c>
      <c r="J27" s="259">
        <v>0.011857707509881424</v>
      </c>
      <c r="K27" s="229">
        <f>I27/J27</f>
        <v>3373.333333333333</v>
      </c>
      <c r="L27" s="215">
        <v>53.16465863453815</v>
      </c>
      <c r="M27" s="230">
        <f aca="true" t="shared" si="5" ref="M27:M40">((L27-J27)/I27)*100</f>
        <v>132.88200231757065</v>
      </c>
      <c r="N27" s="221"/>
      <c r="O27" s="221"/>
    </row>
    <row r="28" spans="1:14" ht="18">
      <c r="A28" s="129" t="s">
        <v>400</v>
      </c>
      <c r="B28" s="256">
        <v>4</v>
      </c>
      <c r="C28" s="259">
        <v>0</v>
      </c>
      <c r="D28" s="245" t="s">
        <v>647</v>
      </c>
      <c r="E28" s="234">
        <v>3.5863453815261046</v>
      </c>
      <c r="F28" s="230">
        <f t="shared" si="4"/>
        <v>89.65863453815261</v>
      </c>
      <c r="G28" s="206"/>
      <c r="H28" s="129" t="s">
        <v>400</v>
      </c>
      <c r="I28" s="212">
        <v>40</v>
      </c>
      <c r="J28" s="259">
        <v>0</v>
      </c>
      <c r="K28" s="245" t="s">
        <v>647</v>
      </c>
      <c r="L28" s="234">
        <v>39.27309236947791</v>
      </c>
      <c r="M28" s="230">
        <f t="shared" si="5"/>
        <v>98.18273092369478</v>
      </c>
      <c r="N28" s="221"/>
    </row>
    <row r="29" spans="1:14" ht="18">
      <c r="A29" s="129" t="s">
        <v>401</v>
      </c>
      <c r="B29" s="256">
        <v>4</v>
      </c>
      <c r="C29" s="259">
        <v>0</v>
      </c>
      <c r="D29" s="245" t="s">
        <v>647</v>
      </c>
      <c r="E29" s="215">
        <v>4.927710843373493</v>
      </c>
      <c r="F29" s="230">
        <f t="shared" si="4"/>
        <v>123.19277108433732</v>
      </c>
      <c r="G29" s="206"/>
      <c r="H29" s="129" t="s">
        <v>401</v>
      </c>
      <c r="I29" s="212">
        <v>40</v>
      </c>
      <c r="J29" s="259">
        <v>0</v>
      </c>
      <c r="K29" s="245" t="s">
        <v>647</v>
      </c>
      <c r="L29" s="215">
        <v>42.32128514056225</v>
      </c>
      <c r="M29" s="230">
        <f t="shared" si="5"/>
        <v>105.80321285140563</v>
      </c>
      <c r="N29" s="221"/>
    </row>
    <row r="30" spans="1:15" ht="12.75">
      <c r="A30" s="129" t="s">
        <v>121</v>
      </c>
      <c r="B30" s="256">
        <v>4</v>
      </c>
      <c r="C30" s="259">
        <v>0.5688076042950185</v>
      </c>
      <c r="D30" s="229">
        <f aca="true" t="shared" si="6" ref="D30:D40">B30/C30</f>
        <v>7.03225479018975</v>
      </c>
      <c r="E30" s="215">
        <v>4.911646586345381</v>
      </c>
      <c r="F30" s="230">
        <f t="shared" si="4"/>
        <v>108.57097455125908</v>
      </c>
      <c r="G30" s="206"/>
      <c r="H30" s="129" t="s">
        <v>121</v>
      </c>
      <c r="I30" s="212">
        <v>40</v>
      </c>
      <c r="J30" s="259">
        <v>0.5688076042950185</v>
      </c>
      <c r="K30" s="229">
        <f aca="true" t="shared" si="7" ref="K30:K40">I30/J30</f>
        <v>70.32254790189751</v>
      </c>
      <c r="L30" s="215">
        <v>44.08433734939759</v>
      </c>
      <c r="M30" s="230">
        <f t="shared" si="5"/>
        <v>108.78882436275643</v>
      </c>
      <c r="N30" s="221"/>
      <c r="O30" s="221"/>
    </row>
    <row r="31" spans="1:15" ht="12.75">
      <c r="A31" s="129" t="s">
        <v>402</v>
      </c>
      <c r="B31" s="256">
        <v>4</v>
      </c>
      <c r="C31" s="259">
        <v>0.04128935900102949</v>
      </c>
      <c r="D31" s="229">
        <f t="shared" si="6"/>
        <v>96.87726079497301</v>
      </c>
      <c r="E31" s="215">
        <v>4.602409638554216</v>
      </c>
      <c r="F31" s="230">
        <f t="shared" si="4"/>
        <v>114.02800698882967</v>
      </c>
      <c r="G31" s="206"/>
      <c r="H31" s="129" t="s">
        <v>402</v>
      </c>
      <c r="I31" s="212">
        <v>40</v>
      </c>
      <c r="J31" s="259">
        <v>0.04128935900102949</v>
      </c>
      <c r="K31" s="229">
        <f t="shared" si="7"/>
        <v>968.7726079497302</v>
      </c>
      <c r="L31" s="215">
        <v>42.807228915662655</v>
      </c>
      <c r="M31" s="230">
        <f t="shared" si="5"/>
        <v>106.91484889165407</v>
      </c>
      <c r="N31" s="221"/>
      <c r="O31" s="221"/>
    </row>
    <row r="32" spans="1:15" ht="12.75" customHeight="1">
      <c r="A32" s="129" t="s">
        <v>290</v>
      </c>
      <c r="B32" s="212">
        <v>40</v>
      </c>
      <c r="C32" s="260">
        <v>0.13191516645063553</v>
      </c>
      <c r="D32" s="229">
        <f t="shared" si="6"/>
        <v>303.22517930467495</v>
      </c>
      <c r="E32" s="215">
        <v>44.29718875502008</v>
      </c>
      <c r="F32" s="230">
        <f t="shared" si="4"/>
        <v>110.4131839714236</v>
      </c>
      <c r="G32" s="206"/>
      <c r="H32" s="129" t="s">
        <v>290</v>
      </c>
      <c r="I32" s="212">
        <v>401</v>
      </c>
      <c r="J32" s="260">
        <v>0.13191516645063553</v>
      </c>
      <c r="K32" s="229">
        <f t="shared" si="7"/>
        <v>3039.8324225293663</v>
      </c>
      <c r="L32" s="217">
        <v>422.62650602409644</v>
      </c>
      <c r="M32" s="230">
        <f t="shared" si="5"/>
        <v>105.36024709666978</v>
      </c>
      <c r="N32" s="221"/>
      <c r="O32" s="221"/>
    </row>
    <row r="33" spans="1:15" ht="12.75">
      <c r="A33" s="129" t="s">
        <v>122</v>
      </c>
      <c r="B33" s="212">
        <v>40</v>
      </c>
      <c r="C33" s="259">
        <v>1.7059600049073733</v>
      </c>
      <c r="D33" s="229">
        <f t="shared" si="6"/>
        <v>23.447208542366642</v>
      </c>
      <c r="E33" s="215">
        <v>44.63855421686747</v>
      </c>
      <c r="F33" s="230">
        <f t="shared" si="4"/>
        <v>107.33148552990023</v>
      </c>
      <c r="H33" s="129" t="s">
        <v>122</v>
      </c>
      <c r="I33" s="212">
        <v>401</v>
      </c>
      <c r="J33" s="259">
        <v>1.7059600049073733</v>
      </c>
      <c r="K33" s="229">
        <f t="shared" si="7"/>
        <v>235.05826563722556</v>
      </c>
      <c r="L33" s="217">
        <v>400.7831325301205</v>
      </c>
      <c r="M33" s="230">
        <f t="shared" si="5"/>
        <v>99.5204919015494</v>
      </c>
      <c r="N33" s="221"/>
      <c r="O33" s="221"/>
    </row>
    <row r="34" spans="1:15" ht="12.75">
      <c r="A34" s="129" t="s">
        <v>123</v>
      </c>
      <c r="B34" s="240">
        <v>401</v>
      </c>
      <c r="C34" s="258">
        <v>29.1762301344727</v>
      </c>
      <c r="D34" s="229">
        <f t="shared" si="6"/>
        <v>13.744064882673275</v>
      </c>
      <c r="E34" s="217">
        <v>525.574297188755</v>
      </c>
      <c r="F34" s="230">
        <f t="shared" si="4"/>
        <v>123.79004165942204</v>
      </c>
      <c r="H34" s="129" t="s">
        <v>123</v>
      </c>
      <c r="I34" s="240">
        <v>4016</v>
      </c>
      <c r="J34" s="258">
        <v>29.1762301344727</v>
      </c>
      <c r="K34" s="229">
        <f t="shared" si="7"/>
        <v>137.6462956828326</v>
      </c>
      <c r="L34" s="217">
        <v>3532.325301204819</v>
      </c>
      <c r="M34" s="230">
        <f t="shared" si="5"/>
        <v>87.22980754657236</v>
      </c>
      <c r="N34" s="221"/>
      <c r="O34" s="221"/>
    </row>
    <row r="35" spans="1:15" ht="12.75" customHeight="1">
      <c r="A35" s="129" t="s">
        <v>409</v>
      </c>
      <c r="B35" s="256">
        <v>4</v>
      </c>
      <c r="C35" s="259">
        <v>0.006747638326585695</v>
      </c>
      <c r="D35" s="229">
        <f t="shared" si="6"/>
        <v>592.8</v>
      </c>
      <c r="E35" s="215">
        <v>3.8473895582329316</v>
      </c>
      <c r="F35" s="230">
        <f t="shared" si="4"/>
        <v>96.01604799765865</v>
      </c>
      <c r="H35" s="129" t="s">
        <v>409</v>
      </c>
      <c r="I35" s="212">
        <v>40</v>
      </c>
      <c r="J35" s="259">
        <v>0.006747638326585695</v>
      </c>
      <c r="K35" s="229">
        <f t="shared" si="7"/>
        <v>5928</v>
      </c>
      <c r="L35" s="215">
        <v>36.73092369477912</v>
      </c>
      <c r="M35" s="230">
        <f t="shared" si="5"/>
        <v>91.81044014113134</v>
      </c>
      <c r="N35" s="221"/>
      <c r="O35" s="221"/>
    </row>
    <row r="36" spans="1:15" ht="18">
      <c r="A36" s="129" t="s">
        <v>291</v>
      </c>
      <c r="B36" s="241">
        <v>0.4</v>
      </c>
      <c r="C36" s="260">
        <v>0</v>
      </c>
      <c r="D36" s="245" t="s">
        <v>647</v>
      </c>
      <c r="E36" s="242">
        <v>0.39759036144578314</v>
      </c>
      <c r="F36" s="230">
        <f t="shared" si="4"/>
        <v>99.39759036144578</v>
      </c>
      <c r="H36" s="129" t="s">
        <v>291</v>
      </c>
      <c r="I36" s="241">
        <v>4</v>
      </c>
      <c r="J36" s="260">
        <v>0</v>
      </c>
      <c r="K36" s="245" t="s">
        <v>647</v>
      </c>
      <c r="L36" s="242">
        <v>4.305220883534137</v>
      </c>
      <c r="M36" s="230">
        <f t="shared" si="5"/>
        <v>107.63052208835342</v>
      </c>
      <c r="N36" s="221"/>
      <c r="O36" s="221"/>
    </row>
    <row r="37" spans="1:15" ht="13.5" customHeight="1">
      <c r="A37" s="129" t="s">
        <v>418</v>
      </c>
      <c r="B37" s="212">
        <v>40</v>
      </c>
      <c r="C37" s="259">
        <v>0.1620782726045884</v>
      </c>
      <c r="D37" s="229">
        <f t="shared" si="6"/>
        <v>246.79433805162364</v>
      </c>
      <c r="E37" s="241">
        <v>46.73092369477912</v>
      </c>
      <c r="F37" s="230">
        <f t="shared" si="4"/>
        <v>116.42211355543633</v>
      </c>
      <c r="H37" s="129" t="s">
        <v>418</v>
      </c>
      <c r="I37" s="212">
        <v>401</v>
      </c>
      <c r="J37" s="259">
        <v>0.1620782726045884</v>
      </c>
      <c r="K37" s="229">
        <f t="shared" si="7"/>
        <v>2474.1132389675267</v>
      </c>
      <c r="L37" s="240">
        <v>379.4056224899598</v>
      </c>
      <c r="M37" s="230">
        <f t="shared" si="5"/>
        <v>94.57444992951503</v>
      </c>
      <c r="N37" s="221"/>
      <c r="O37" s="221"/>
    </row>
    <row r="38" spans="1:18" ht="13.5" customHeight="1">
      <c r="A38" s="129" t="s">
        <v>426</v>
      </c>
      <c r="B38" s="256">
        <v>4</v>
      </c>
      <c r="C38" s="260">
        <v>0</v>
      </c>
      <c r="D38" s="245" t="s">
        <v>647</v>
      </c>
      <c r="E38" s="241">
        <v>3.799196787148594</v>
      </c>
      <c r="F38" s="230">
        <f t="shared" si="4"/>
        <v>94.97991967871485</v>
      </c>
      <c r="H38" s="129" t="s">
        <v>426</v>
      </c>
      <c r="I38" s="212">
        <v>40</v>
      </c>
      <c r="J38" s="260">
        <v>0</v>
      </c>
      <c r="K38" s="245" t="s">
        <v>647</v>
      </c>
      <c r="L38" s="241">
        <v>35.75502008032129</v>
      </c>
      <c r="M38" s="230">
        <f t="shared" si="5"/>
        <v>89.38755020080322</v>
      </c>
      <c r="N38" s="221"/>
      <c r="O38" s="221"/>
      <c r="R38"/>
    </row>
    <row r="39" spans="1:18" ht="18">
      <c r="A39" s="129" t="s">
        <v>430</v>
      </c>
      <c r="B39" s="256">
        <v>4</v>
      </c>
      <c r="C39" s="260">
        <v>0</v>
      </c>
      <c r="D39" s="245" t="s">
        <v>647</v>
      </c>
      <c r="E39" s="241">
        <v>4.036144578313253</v>
      </c>
      <c r="F39" s="230">
        <f t="shared" si="4"/>
        <v>100.90361445783131</v>
      </c>
      <c r="H39" s="129" t="s">
        <v>430</v>
      </c>
      <c r="I39" s="212">
        <v>40</v>
      </c>
      <c r="J39" s="260">
        <v>0</v>
      </c>
      <c r="K39" s="245" t="s">
        <v>647</v>
      </c>
      <c r="L39" s="241">
        <v>36.032128514056225</v>
      </c>
      <c r="M39" s="230">
        <f t="shared" si="5"/>
        <v>90.08032128514057</v>
      </c>
      <c r="N39" s="221"/>
      <c r="O39" s="221"/>
      <c r="R39"/>
    </row>
    <row r="40" spans="1:15" ht="12.75">
      <c r="A40" s="129" t="s">
        <v>292</v>
      </c>
      <c r="B40" s="256">
        <v>4</v>
      </c>
      <c r="C40" s="259">
        <v>0.026684781275170294</v>
      </c>
      <c r="D40" s="229">
        <f t="shared" si="6"/>
        <v>149.8981744970092</v>
      </c>
      <c r="E40" s="241">
        <v>4.0843373493975905</v>
      </c>
      <c r="F40" s="230">
        <f t="shared" si="4"/>
        <v>101.4413142030605</v>
      </c>
      <c r="H40" s="129" t="s">
        <v>292</v>
      </c>
      <c r="I40" s="212">
        <v>40</v>
      </c>
      <c r="J40" s="259">
        <v>0.026684781275170294</v>
      </c>
      <c r="K40" s="229">
        <f t="shared" si="7"/>
        <v>1498.9817449700918</v>
      </c>
      <c r="L40" s="241">
        <v>42.365461847389554</v>
      </c>
      <c r="M40" s="230">
        <f t="shared" si="5"/>
        <v>105.84694266528597</v>
      </c>
      <c r="N40" s="221"/>
      <c r="O40" s="221"/>
    </row>
    <row r="41" spans="1:15" ht="12.75">
      <c r="A41" s="226"/>
      <c r="B41" s="247" t="s">
        <v>15</v>
      </c>
      <c r="C41" s="248"/>
      <c r="D41" s="248"/>
      <c r="E41" s="222"/>
      <c r="F41" s="222"/>
      <c r="H41" s="226"/>
      <c r="I41" s="247" t="s">
        <v>15</v>
      </c>
      <c r="J41" s="248"/>
      <c r="K41" s="248"/>
      <c r="L41" s="222"/>
      <c r="M41" s="222"/>
      <c r="N41" s="221"/>
      <c r="O41" s="221"/>
    </row>
    <row r="42" spans="14:15" ht="12.75">
      <c r="N42" s="221"/>
      <c r="O42" s="221"/>
    </row>
    <row r="43" spans="14:15" ht="12.75">
      <c r="N43" s="221"/>
      <c r="O43" s="221"/>
    </row>
    <row r="44" spans="14:15" ht="12.75">
      <c r="N44" s="221"/>
      <c r="O44" s="221"/>
    </row>
    <row r="45" spans="14:15" ht="13.5" customHeight="1">
      <c r="N45" s="221"/>
      <c r="O45" s="221"/>
    </row>
    <row r="46" spans="14:15" ht="12.75">
      <c r="N46" s="221"/>
      <c r="O46" s="221"/>
    </row>
    <row r="47" spans="14:15" ht="13.5" customHeight="1">
      <c r="N47" s="206"/>
      <c r="O47" s="206"/>
    </row>
    <row r="48" spans="14:15" ht="13.5" customHeight="1">
      <c r="N48" s="206"/>
      <c r="O48" s="206"/>
    </row>
    <row r="49" spans="14:15" ht="12.75">
      <c r="N49" s="206"/>
      <c r="O49" s="206"/>
    </row>
    <row r="50" spans="14:15" ht="12.75">
      <c r="N50" s="206"/>
      <c r="O50" s="206"/>
    </row>
    <row r="51" spans="14:15" ht="12.75">
      <c r="N51" s="206"/>
      <c r="O51" s="206"/>
    </row>
    <row r="121" ht="12.75">
      <c r="O121" s="211"/>
    </row>
    <row r="122" ht="12.75">
      <c r="O122" s="211"/>
    </row>
    <row r="123" ht="12.75">
      <c r="O123" s="211"/>
    </row>
  </sheetData>
  <printOptions/>
  <pageMargins left="0.33" right="0.16" top="0.65" bottom="0.25" header="0.5" footer="0.23"/>
  <pageSetup firstPageNumber="63" useFirstPageNumber="1" horizontalDpi="600" verticalDpi="60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2" sqref="A2"/>
    </sheetView>
  </sheetViews>
  <sheetFormatPr defaultColWidth="9.140625" defaultRowHeight="12.75"/>
  <cols>
    <col min="2" max="2" width="6.8515625" style="0" customWidth="1"/>
    <col min="3" max="3" width="19.7109375" style="0" customWidth="1"/>
    <col min="4" max="4" width="10.28125" style="0" customWidth="1"/>
    <col min="9" max="9" width="10.421875" style="0" customWidth="1"/>
    <col min="10" max="10" width="9.57421875" style="0" bestFit="1" customWidth="1"/>
    <col min="15" max="15" width="14.28125" style="0" customWidth="1"/>
    <col min="16" max="16" width="13.57421875" style="0" customWidth="1"/>
    <col min="17" max="17" width="31.28125" style="0" customWidth="1"/>
    <col min="18" max="18" width="28.7109375" style="0" customWidth="1"/>
  </cols>
  <sheetData>
    <row r="1" ht="15.75">
      <c r="A1" s="7" t="s">
        <v>715</v>
      </c>
    </row>
    <row r="2" spans="1:16" ht="15.75">
      <c r="A2" s="7"/>
      <c r="P2" s="57"/>
    </row>
    <row r="3" ht="15.75">
      <c r="A3" s="7"/>
    </row>
    <row r="4" spans="1:16" ht="15.75">
      <c r="A4" s="7"/>
      <c r="P4" s="57"/>
    </row>
    <row r="5" ht="15.75">
      <c r="A5" s="7"/>
    </row>
    <row r="7" ht="12.75">
      <c r="P7" s="57"/>
    </row>
    <row r="9" spans="4:13" ht="14.25">
      <c r="D9" s="10" t="s">
        <v>15</v>
      </c>
      <c r="E9" s="10" t="s">
        <v>28</v>
      </c>
      <c r="F9" t="s">
        <v>48</v>
      </c>
      <c r="G9" s="10" t="s">
        <v>49</v>
      </c>
      <c r="H9" s="10" t="s">
        <v>50</v>
      </c>
      <c r="I9" s="10" t="s">
        <v>51</v>
      </c>
      <c r="J9" s="10" t="s">
        <v>52</v>
      </c>
      <c r="M9" s="10" t="s">
        <v>15</v>
      </c>
    </row>
    <row r="10" spans="1:16" ht="14.25">
      <c r="A10" s="4" t="s">
        <v>18</v>
      </c>
      <c r="B10" s="4" t="s">
        <v>53</v>
      </c>
      <c r="C10" s="4" t="s">
        <v>54</v>
      </c>
      <c r="D10" s="4" t="s">
        <v>55</v>
      </c>
      <c r="E10" s="4" t="s">
        <v>56</v>
      </c>
      <c r="F10" s="4" t="s">
        <v>106</v>
      </c>
      <c r="G10" s="4" t="s">
        <v>57</v>
      </c>
      <c r="H10" s="4" t="s">
        <v>35</v>
      </c>
      <c r="I10" s="4" t="s">
        <v>35</v>
      </c>
      <c r="J10" s="4" t="s">
        <v>35</v>
      </c>
      <c r="K10" s="4" t="s">
        <v>58</v>
      </c>
      <c r="L10" s="4" t="s">
        <v>37</v>
      </c>
      <c r="M10" s="4" t="s">
        <v>38</v>
      </c>
      <c r="P10" s="57"/>
    </row>
    <row r="11" spans="1:1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6" ht="12.75" customHeight="1">
      <c r="A12" s="84">
        <v>36691</v>
      </c>
      <c r="B12" s="3" t="s">
        <v>120</v>
      </c>
      <c r="C12" s="10" t="s">
        <v>198</v>
      </c>
      <c r="D12" s="3" t="s">
        <v>59</v>
      </c>
      <c r="E12" s="10" t="s">
        <v>60</v>
      </c>
      <c r="F12" s="91">
        <v>2000</v>
      </c>
      <c r="G12" s="21">
        <v>10</v>
      </c>
      <c r="H12" s="92">
        <f>F12/G12</f>
        <v>200</v>
      </c>
      <c r="I12" s="87">
        <v>7.138603</v>
      </c>
      <c r="J12" s="90">
        <v>213.531418</v>
      </c>
      <c r="K12" s="13">
        <f>(J12-I12)/H12*100</f>
        <v>103.1964075</v>
      </c>
      <c r="L12" s="10" t="s">
        <v>40</v>
      </c>
      <c r="M12" s="22" t="s">
        <v>41</v>
      </c>
      <c r="P12" s="57"/>
    </row>
    <row r="13" spans="1:16" ht="12.75" customHeight="1">
      <c r="A13" s="84">
        <v>36691</v>
      </c>
      <c r="B13" s="3" t="s">
        <v>121</v>
      </c>
      <c r="C13" s="10" t="s">
        <v>198</v>
      </c>
      <c r="D13" s="3" t="s">
        <v>59</v>
      </c>
      <c r="E13" s="10" t="s">
        <v>60</v>
      </c>
      <c r="F13" s="91">
        <v>200</v>
      </c>
      <c r="G13" s="21">
        <v>10</v>
      </c>
      <c r="H13" s="92">
        <f>F13/G13</f>
        <v>20</v>
      </c>
      <c r="I13" s="87">
        <v>0.49101</v>
      </c>
      <c r="J13" s="94">
        <v>21.081753</v>
      </c>
      <c r="K13" s="13">
        <f>(J13-I13)/H13*100</f>
        <v>102.95371499999999</v>
      </c>
      <c r="L13" s="10" t="s">
        <v>40</v>
      </c>
      <c r="M13" s="22" t="s">
        <v>41</v>
      </c>
      <c r="P13" s="9"/>
    </row>
    <row r="14" spans="1:13" ht="12.75" customHeight="1">
      <c r="A14" s="84">
        <v>36691</v>
      </c>
      <c r="B14" s="3" t="s">
        <v>122</v>
      </c>
      <c r="C14" s="10" t="s">
        <v>198</v>
      </c>
      <c r="D14" s="3" t="s">
        <v>59</v>
      </c>
      <c r="E14" s="10" t="s">
        <v>60</v>
      </c>
      <c r="F14" s="91">
        <v>200</v>
      </c>
      <c r="G14" s="21">
        <v>10</v>
      </c>
      <c r="H14" s="92">
        <f>F14/G14</f>
        <v>20</v>
      </c>
      <c r="I14" s="87">
        <v>0.002817</v>
      </c>
      <c r="J14" s="94">
        <v>20.786615</v>
      </c>
      <c r="K14" s="13">
        <f>(J14-I14)/H14*100</f>
        <v>103.91899</v>
      </c>
      <c r="L14" s="10" t="s">
        <v>40</v>
      </c>
      <c r="M14" s="22" t="s">
        <v>41</v>
      </c>
    </row>
    <row r="15" spans="1:16" ht="12.75" customHeight="1">
      <c r="A15" s="84">
        <v>36691</v>
      </c>
      <c r="B15" s="3" t="s">
        <v>123</v>
      </c>
      <c r="C15" s="10" t="s">
        <v>198</v>
      </c>
      <c r="D15" s="3" t="s">
        <v>59</v>
      </c>
      <c r="E15" s="10" t="s">
        <v>60</v>
      </c>
      <c r="F15" s="91">
        <v>2000</v>
      </c>
      <c r="G15" s="21">
        <v>10</v>
      </c>
      <c r="H15" s="92">
        <f>F15/G15</f>
        <v>200</v>
      </c>
      <c r="I15" s="87">
        <v>-0.022512</v>
      </c>
      <c r="J15" s="90">
        <v>204.458799</v>
      </c>
      <c r="K15" s="13">
        <f>(J15-I15)/H15*100</f>
        <v>102.24065550000002</v>
      </c>
      <c r="L15" s="10" t="s">
        <v>40</v>
      </c>
      <c r="M15" s="22" t="s">
        <v>41</v>
      </c>
      <c r="P15" s="57"/>
    </row>
    <row r="16" spans="1:13" ht="12.75" customHeight="1">
      <c r="A16" s="84">
        <v>36691</v>
      </c>
      <c r="B16" s="3" t="s">
        <v>125</v>
      </c>
      <c r="C16" s="10" t="s">
        <v>198</v>
      </c>
      <c r="D16" s="3" t="s">
        <v>59</v>
      </c>
      <c r="E16" s="10" t="s">
        <v>60</v>
      </c>
      <c r="F16" s="91">
        <v>200</v>
      </c>
      <c r="G16" s="21">
        <v>10</v>
      </c>
      <c r="H16" s="92">
        <f>F16/G16</f>
        <v>20</v>
      </c>
      <c r="I16" s="87">
        <v>-0.037067</v>
      </c>
      <c r="J16" s="94">
        <v>20.578421</v>
      </c>
      <c r="K16" s="13">
        <f>(J16-I16)/H16*100</f>
        <v>103.07743999999998</v>
      </c>
      <c r="L16" s="10" t="s">
        <v>40</v>
      </c>
      <c r="M16" s="22" t="s">
        <v>41</v>
      </c>
    </row>
    <row r="17" spans="1:13" ht="12.75" customHeight="1">
      <c r="A17" s="3"/>
      <c r="B17" s="3"/>
      <c r="C17" s="3"/>
      <c r="D17" s="3"/>
      <c r="E17" s="3"/>
      <c r="F17" s="91"/>
      <c r="G17" s="3"/>
      <c r="H17" s="91"/>
      <c r="I17" s="3"/>
      <c r="J17" s="90"/>
      <c r="K17" s="3"/>
      <c r="L17" s="3"/>
      <c r="M17" s="3"/>
    </row>
    <row r="18" spans="1:13" ht="15" customHeight="1">
      <c r="A18" s="84">
        <v>36691</v>
      </c>
      <c r="B18" s="3" t="s">
        <v>120</v>
      </c>
      <c r="C18" s="10" t="s">
        <v>199</v>
      </c>
      <c r="D18" s="10" t="s">
        <v>59</v>
      </c>
      <c r="E18" s="10" t="s">
        <v>60</v>
      </c>
      <c r="F18" s="91">
        <v>2000</v>
      </c>
      <c r="G18" s="21">
        <v>10</v>
      </c>
      <c r="H18" s="92">
        <f>F18/G18</f>
        <v>200</v>
      </c>
      <c r="I18" s="87">
        <v>2.666928</v>
      </c>
      <c r="J18" s="90">
        <v>215.63718</v>
      </c>
      <c r="K18" s="13">
        <f>(J18-I18)/H18*100</f>
        <v>106.485126</v>
      </c>
      <c r="L18" s="10" t="s">
        <v>40</v>
      </c>
      <c r="M18" s="22" t="s">
        <v>41</v>
      </c>
    </row>
    <row r="19" spans="1:13" ht="12.75" customHeight="1">
      <c r="A19" s="84">
        <v>36691</v>
      </c>
      <c r="B19" s="3" t="s">
        <v>121</v>
      </c>
      <c r="C19" s="10" t="s">
        <v>199</v>
      </c>
      <c r="D19" s="10" t="s">
        <v>59</v>
      </c>
      <c r="E19" s="10" t="s">
        <v>60</v>
      </c>
      <c r="F19" s="91">
        <v>200</v>
      </c>
      <c r="G19" s="21">
        <v>10</v>
      </c>
      <c r="H19" s="92">
        <f>F19/G19</f>
        <v>20</v>
      </c>
      <c r="I19" s="87">
        <v>0.267647</v>
      </c>
      <c r="J19" s="94">
        <v>21.467306</v>
      </c>
      <c r="K19" s="13">
        <f>(J19-I19)/H19*100</f>
        <v>105.998295</v>
      </c>
      <c r="L19" s="10" t="s">
        <v>40</v>
      </c>
      <c r="M19" s="22" t="s">
        <v>41</v>
      </c>
    </row>
    <row r="20" spans="1:13" ht="12.75" customHeight="1">
      <c r="A20" s="84">
        <v>36691</v>
      </c>
      <c r="B20" s="3" t="s">
        <v>122</v>
      </c>
      <c r="C20" s="10" t="s">
        <v>199</v>
      </c>
      <c r="D20" s="10" t="s">
        <v>59</v>
      </c>
      <c r="E20" s="10" t="s">
        <v>60</v>
      </c>
      <c r="F20" s="91">
        <v>200</v>
      </c>
      <c r="G20" s="21">
        <v>10</v>
      </c>
      <c r="H20" s="92">
        <f>F20/G20</f>
        <v>20</v>
      </c>
      <c r="I20" s="87">
        <v>0.16823</v>
      </c>
      <c r="J20" s="94">
        <v>20.910152</v>
      </c>
      <c r="K20" s="13">
        <f>(J20-I20)/H20*100</f>
        <v>103.70960999999998</v>
      </c>
      <c r="L20" s="10" t="s">
        <v>40</v>
      </c>
      <c r="M20" s="22" t="s">
        <v>41</v>
      </c>
    </row>
    <row r="21" spans="1:13" ht="12.75" customHeight="1">
      <c r="A21" s="84">
        <v>36691</v>
      </c>
      <c r="B21" s="3" t="s">
        <v>123</v>
      </c>
      <c r="C21" s="10" t="s">
        <v>199</v>
      </c>
      <c r="D21" s="10" t="s">
        <v>59</v>
      </c>
      <c r="E21" s="10" t="s">
        <v>60</v>
      </c>
      <c r="F21" s="91">
        <v>2000</v>
      </c>
      <c r="G21" s="21">
        <v>10</v>
      </c>
      <c r="H21" s="92">
        <f>F21/G21</f>
        <v>200</v>
      </c>
      <c r="I21" s="87">
        <v>0.019267</v>
      </c>
      <c r="J21" s="90">
        <v>204.404574</v>
      </c>
      <c r="K21" s="13">
        <f>(J21-I21)/H21*100</f>
        <v>102.19265349999999</v>
      </c>
      <c r="L21" s="10" t="s">
        <v>40</v>
      </c>
      <c r="M21" s="22" t="s">
        <v>41</v>
      </c>
    </row>
    <row r="22" spans="1:16" ht="12.75" customHeight="1">
      <c r="A22" s="84">
        <v>36691</v>
      </c>
      <c r="B22" s="3" t="s">
        <v>125</v>
      </c>
      <c r="C22" s="10" t="s">
        <v>199</v>
      </c>
      <c r="D22" s="10" t="s">
        <v>59</v>
      </c>
      <c r="E22" s="10" t="s">
        <v>60</v>
      </c>
      <c r="F22" s="91">
        <v>200</v>
      </c>
      <c r="G22" s="21">
        <v>10</v>
      </c>
      <c r="H22" s="92">
        <f>F22/G22</f>
        <v>20</v>
      </c>
      <c r="I22" s="87">
        <v>-0.006861</v>
      </c>
      <c r="J22" s="94">
        <v>21.022337</v>
      </c>
      <c r="K22" s="13">
        <f>(J22-I22)/H22*100</f>
        <v>105.14599</v>
      </c>
      <c r="L22" s="10" t="s">
        <v>40</v>
      </c>
      <c r="M22" s="22" t="s">
        <v>41</v>
      </c>
      <c r="P22" s="10"/>
    </row>
    <row r="23" spans="1:16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10"/>
    </row>
    <row r="24" spans="1:16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10"/>
    </row>
    <row r="25" ht="13.5" customHeight="1">
      <c r="A25" s="16" t="s">
        <v>61</v>
      </c>
    </row>
    <row r="26" spans="2:3" ht="13.5" customHeight="1">
      <c r="B26" s="17" t="s">
        <v>62</v>
      </c>
      <c r="C26" s="17"/>
    </row>
    <row r="27" ht="13.5" customHeight="1">
      <c r="A27" s="16" t="s">
        <v>107</v>
      </c>
    </row>
    <row r="28" ht="13.5" customHeight="1">
      <c r="A28" s="16" t="s">
        <v>63</v>
      </c>
    </row>
    <row r="29" ht="15" customHeight="1">
      <c r="A29" s="16" t="s">
        <v>64</v>
      </c>
    </row>
    <row r="30" ht="15" customHeight="1">
      <c r="A30" s="16" t="s">
        <v>65</v>
      </c>
    </row>
    <row r="31" ht="15" customHeight="1">
      <c r="A31" s="16" t="s">
        <v>66</v>
      </c>
    </row>
    <row r="32" ht="15.75" customHeight="1"/>
    <row r="33" ht="14.25" customHeight="1"/>
    <row r="34" ht="15.75" customHeight="1"/>
    <row r="35" ht="15" customHeight="1"/>
    <row r="36" ht="15" customHeight="1"/>
    <row r="37" ht="15.75" customHeight="1"/>
    <row r="38" ht="15" customHeight="1"/>
  </sheetData>
  <printOptions/>
  <pageMargins left="0.58" right="0.25" top="0.99" bottom="0.17" header="0.85" footer="0.33"/>
  <pageSetup firstPageNumber="64" useFirstPageNumber="1" horizontalDpi="600" verticalDpi="60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2" sqref="A2"/>
    </sheetView>
  </sheetViews>
  <sheetFormatPr defaultColWidth="9.140625" defaultRowHeight="12.75"/>
  <cols>
    <col min="2" max="2" width="6.8515625" style="0" customWidth="1"/>
    <col min="3" max="3" width="19.7109375" style="0" customWidth="1"/>
    <col min="4" max="4" width="10.28125" style="0" customWidth="1"/>
    <col min="9" max="9" width="10.421875" style="0" customWidth="1"/>
    <col min="10" max="10" width="9.57421875" style="0" bestFit="1" customWidth="1"/>
    <col min="15" max="15" width="14.28125" style="0" customWidth="1"/>
    <col min="16" max="16" width="13.57421875" style="0" customWidth="1"/>
    <col min="17" max="17" width="31.28125" style="0" customWidth="1"/>
    <col min="18" max="18" width="28.7109375" style="0" customWidth="1"/>
  </cols>
  <sheetData>
    <row r="1" ht="15.75">
      <c r="A1" s="7" t="s">
        <v>716</v>
      </c>
    </row>
    <row r="2" spans="1:16" ht="15.75">
      <c r="A2" s="7"/>
      <c r="P2" s="57"/>
    </row>
    <row r="3" ht="15.75">
      <c r="A3" s="7"/>
    </row>
    <row r="4" spans="1:16" ht="15.75">
      <c r="A4" s="7"/>
      <c r="P4" s="57"/>
    </row>
    <row r="5" ht="15.75">
      <c r="A5" s="7"/>
    </row>
    <row r="7" ht="12.75">
      <c r="P7" s="57"/>
    </row>
    <row r="9" spans="4:13" ht="14.25">
      <c r="D9" s="10" t="s">
        <v>15</v>
      </c>
      <c r="E9" s="10" t="s">
        <v>28</v>
      </c>
      <c r="F9" t="s">
        <v>48</v>
      </c>
      <c r="G9" s="10" t="s">
        <v>49</v>
      </c>
      <c r="H9" s="10" t="s">
        <v>50</v>
      </c>
      <c r="I9" s="10" t="s">
        <v>51</v>
      </c>
      <c r="J9" s="10" t="s">
        <v>52</v>
      </c>
      <c r="M9" s="10" t="s">
        <v>15</v>
      </c>
    </row>
    <row r="10" spans="1:16" ht="14.25">
      <c r="A10" s="4" t="s">
        <v>18</v>
      </c>
      <c r="B10" s="4" t="s">
        <v>53</v>
      </c>
      <c r="C10" s="4" t="s">
        <v>54</v>
      </c>
      <c r="D10" s="4" t="s">
        <v>55</v>
      </c>
      <c r="E10" s="4" t="s">
        <v>56</v>
      </c>
      <c r="F10" s="4" t="s">
        <v>106</v>
      </c>
      <c r="G10" s="4" t="s">
        <v>57</v>
      </c>
      <c r="H10" s="4" t="s">
        <v>35</v>
      </c>
      <c r="I10" s="4" t="s">
        <v>35</v>
      </c>
      <c r="J10" s="4" t="s">
        <v>35</v>
      </c>
      <c r="K10" s="4" t="s">
        <v>58</v>
      </c>
      <c r="L10" s="4" t="s">
        <v>37</v>
      </c>
      <c r="M10" s="4" t="s">
        <v>38</v>
      </c>
      <c r="P10" s="57"/>
    </row>
    <row r="11" spans="1:1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6" ht="12.75" customHeight="1">
      <c r="A12" s="84">
        <v>36706</v>
      </c>
      <c r="B12" s="3" t="s">
        <v>120</v>
      </c>
      <c r="C12" s="10" t="s">
        <v>270</v>
      </c>
      <c r="D12" s="3" t="s">
        <v>260</v>
      </c>
      <c r="E12" s="10" t="s">
        <v>60</v>
      </c>
      <c r="F12" s="91">
        <v>2000</v>
      </c>
      <c r="G12" s="21">
        <v>10</v>
      </c>
      <c r="H12" s="92">
        <f>F12/G12</f>
        <v>200</v>
      </c>
      <c r="I12" s="14">
        <v>42.605011</v>
      </c>
      <c r="J12" s="90">
        <v>242.517896</v>
      </c>
      <c r="K12" s="13">
        <f>(J12-I12)/H12*100</f>
        <v>99.95644250000001</v>
      </c>
      <c r="L12" s="10" t="s">
        <v>40</v>
      </c>
      <c r="M12" s="22" t="s">
        <v>41</v>
      </c>
      <c r="P12" s="57"/>
    </row>
    <row r="13" spans="1:16" ht="12.75" customHeight="1">
      <c r="A13" s="84">
        <v>36706</v>
      </c>
      <c r="B13" s="3" t="s">
        <v>121</v>
      </c>
      <c r="C13" s="10" t="s">
        <v>270</v>
      </c>
      <c r="D13" s="3" t="s">
        <v>260</v>
      </c>
      <c r="E13" s="10" t="s">
        <v>60</v>
      </c>
      <c r="F13" s="91">
        <v>200</v>
      </c>
      <c r="G13" s="21">
        <v>10</v>
      </c>
      <c r="H13" s="92">
        <f>F13/G13</f>
        <v>20</v>
      </c>
      <c r="I13" s="74">
        <v>0.971213</v>
      </c>
      <c r="J13" s="94">
        <v>21.478033</v>
      </c>
      <c r="K13" s="13">
        <f>(J13-I13)/H13*100</f>
        <v>102.53410000000001</v>
      </c>
      <c r="L13" s="10" t="s">
        <v>40</v>
      </c>
      <c r="M13" s="22" t="s">
        <v>41</v>
      </c>
      <c r="P13" s="9"/>
    </row>
    <row r="14" spans="1:13" ht="12.75" customHeight="1">
      <c r="A14" s="84">
        <v>36706</v>
      </c>
      <c r="B14" s="3" t="s">
        <v>122</v>
      </c>
      <c r="C14" s="10" t="s">
        <v>270</v>
      </c>
      <c r="D14" s="3" t="s">
        <v>260</v>
      </c>
      <c r="E14" s="10" t="s">
        <v>60</v>
      </c>
      <c r="F14" s="91">
        <v>200</v>
      </c>
      <c r="G14" s="21">
        <v>10</v>
      </c>
      <c r="H14" s="92">
        <f>F14/G14</f>
        <v>20</v>
      </c>
      <c r="I14" s="74">
        <v>-0.006327</v>
      </c>
      <c r="J14" s="94">
        <v>20.168096</v>
      </c>
      <c r="K14" s="13">
        <f>(J14-I14)/H14*100</f>
        <v>100.872115</v>
      </c>
      <c r="L14" s="10" t="s">
        <v>40</v>
      </c>
      <c r="M14" s="22" t="s">
        <v>41</v>
      </c>
    </row>
    <row r="15" spans="1:16" ht="12.75" customHeight="1">
      <c r="A15" s="84">
        <v>36706</v>
      </c>
      <c r="B15" s="3" t="s">
        <v>123</v>
      </c>
      <c r="C15" s="10" t="s">
        <v>270</v>
      </c>
      <c r="D15" s="3" t="s">
        <v>260</v>
      </c>
      <c r="E15" s="10" t="s">
        <v>60</v>
      </c>
      <c r="F15" s="91">
        <v>2000</v>
      </c>
      <c r="G15" s="21">
        <v>10</v>
      </c>
      <c r="H15" s="92">
        <f>F15/G15</f>
        <v>200</v>
      </c>
      <c r="I15" s="74">
        <v>0.200371</v>
      </c>
      <c r="J15" s="90">
        <v>202.822486</v>
      </c>
      <c r="K15" s="13">
        <f>(J15-I15)/H15*100</f>
        <v>101.3110575</v>
      </c>
      <c r="L15" s="10" t="s">
        <v>40</v>
      </c>
      <c r="M15" s="22" t="s">
        <v>41</v>
      </c>
      <c r="P15" s="57"/>
    </row>
    <row r="16" spans="1:13" ht="12.75" customHeight="1">
      <c r="A16" s="84">
        <v>36706</v>
      </c>
      <c r="B16" s="3" t="s">
        <v>125</v>
      </c>
      <c r="C16" s="10" t="s">
        <v>270</v>
      </c>
      <c r="D16" s="3" t="s">
        <v>260</v>
      </c>
      <c r="E16" s="10" t="s">
        <v>60</v>
      </c>
      <c r="F16" s="91">
        <v>200</v>
      </c>
      <c r="G16" s="21">
        <v>10</v>
      </c>
      <c r="H16" s="92">
        <f>F16/G16</f>
        <v>20</v>
      </c>
      <c r="I16" s="74">
        <v>0.017476</v>
      </c>
      <c r="J16" s="94">
        <v>20.102444</v>
      </c>
      <c r="K16" s="13">
        <f>(J16-I16)/H16*100</f>
        <v>100.42484</v>
      </c>
      <c r="L16" s="10" t="s">
        <v>40</v>
      </c>
      <c r="M16" s="22" t="s">
        <v>41</v>
      </c>
    </row>
    <row r="17" spans="1:13" ht="12.75" customHeight="1">
      <c r="A17" s="3"/>
      <c r="B17" s="3"/>
      <c r="C17" s="3"/>
      <c r="D17" s="3"/>
      <c r="E17" s="3"/>
      <c r="F17" s="91"/>
      <c r="G17" s="3"/>
      <c r="H17" s="91"/>
      <c r="I17" s="3"/>
      <c r="J17" s="90"/>
      <c r="K17" s="3"/>
      <c r="L17" s="3"/>
      <c r="M17" s="3"/>
    </row>
    <row r="18" spans="1:13" ht="15" customHeight="1">
      <c r="A18" s="84">
        <v>36706</v>
      </c>
      <c r="B18" s="3" t="s">
        <v>120</v>
      </c>
      <c r="C18" s="10" t="s">
        <v>271</v>
      </c>
      <c r="D18" s="10" t="s">
        <v>269</v>
      </c>
      <c r="E18" s="10" t="s">
        <v>60</v>
      </c>
      <c r="F18" s="91">
        <v>2000</v>
      </c>
      <c r="G18" s="21">
        <v>10</v>
      </c>
      <c r="H18" s="92">
        <f>F18/G18</f>
        <v>200</v>
      </c>
      <c r="I18" s="14">
        <v>52.866221</v>
      </c>
      <c r="J18" s="90">
        <v>250.248458</v>
      </c>
      <c r="K18" s="13">
        <f>(J18-I18)/H18*100</f>
        <v>98.6911185</v>
      </c>
      <c r="L18" s="10" t="s">
        <v>40</v>
      </c>
      <c r="M18" s="22" t="s">
        <v>41</v>
      </c>
    </row>
    <row r="19" spans="1:13" ht="12.75" customHeight="1">
      <c r="A19" s="84">
        <v>36706</v>
      </c>
      <c r="B19" s="3" t="s">
        <v>121</v>
      </c>
      <c r="C19" s="10" t="s">
        <v>271</v>
      </c>
      <c r="D19" s="10" t="s">
        <v>269</v>
      </c>
      <c r="E19" s="10" t="s">
        <v>60</v>
      </c>
      <c r="F19" s="91">
        <v>200</v>
      </c>
      <c r="G19" s="21">
        <v>10</v>
      </c>
      <c r="H19" s="92">
        <f>F19/G19</f>
        <v>20</v>
      </c>
      <c r="I19" s="14">
        <v>13.095084</v>
      </c>
      <c r="J19" s="94">
        <v>33.203806</v>
      </c>
      <c r="K19" s="13">
        <f>(J19-I19)/H19*100</f>
        <v>100.54361</v>
      </c>
      <c r="L19" s="10" t="s">
        <v>40</v>
      </c>
      <c r="M19" s="22" t="s">
        <v>41</v>
      </c>
    </row>
    <row r="20" spans="1:13" ht="12.75" customHeight="1">
      <c r="A20" s="84">
        <v>36706</v>
      </c>
      <c r="B20" s="3" t="s">
        <v>122</v>
      </c>
      <c r="C20" s="10" t="s">
        <v>271</v>
      </c>
      <c r="D20" s="10" t="s">
        <v>269</v>
      </c>
      <c r="E20" s="10" t="s">
        <v>60</v>
      </c>
      <c r="F20" s="91">
        <v>200</v>
      </c>
      <c r="G20" s="21">
        <v>10</v>
      </c>
      <c r="H20" s="92">
        <f>F20/G20</f>
        <v>20</v>
      </c>
      <c r="I20" s="14">
        <v>10.848266</v>
      </c>
      <c r="J20" s="94">
        <v>31.682207</v>
      </c>
      <c r="K20" s="13">
        <f>(J20-I20)/H20*100</f>
        <v>104.16970499999998</v>
      </c>
      <c r="L20" s="10" t="s">
        <v>40</v>
      </c>
      <c r="M20" s="22" t="s">
        <v>41</v>
      </c>
    </row>
    <row r="21" spans="1:13" ht="12.75" customHeight="1">
      <c r="A21" s="84">
        <v>36706</v>
      </c>
      <c r="B21" s="3" t="s">
        <v>123</v>
      </c>
      <c r="C21" s="10" t="s">
        <v>271</v>
      </c>
      <c r="D21" s="10" t="s">
        <v>269</v>
      </c>
      <c r="E21" s="10" t="s">
        <v>60</v>
      </c>
      <c r="F21" s="91">
        <v>2000</v>
      </c>
      <c r="G21" s="21">
        <v>10</v>
      </c>
      <c r="H21" s="92">
        <f>F21/G21</f>
        <v>200</v>
      </c>
      <c r="I21" s="14">
        <v>11.746716</v>
      </c>
      <c r="J21" s="90">
        <v>219.090996</v>
      </c>
      <c r="K21" s="13">
        <f>(J21-I21)/H21*100</f>
        <v>103.67214</v>
      </c>
      <c r="L21" s="10" t="s">
        <v>40</v>
      </c>
      <c r="M21" s="22" t="s">
        <v>41</v>
      </c>
    </row>
    <row r="22" spans="1:16" ht="12.75" customHeight="1">
      <c r="A22" s="84">
        <v>36706</v>
      </c>
      <c r="B22" s="3" t="s">
        <v>125</v>
      </c>
      <c r="C22" s="10" t="s">
        <v>271</v>
      </c>
      <c r="D22" s="10" t="s">
        <v>269</v>
      </c>
      <c r="E22" s="10" t="s">
        <v>60</v>
      </c>
      <c r="F22" s="91">
        <v>200</v>
      </c>
      <c r="G22" s="21">
        <v>10</v>
      </c>
      <c r="H22" s="92">
        <f>F22/G22</f>
        <v>20</v>
      </c>
      <c r="I22" s="74">
        <v>0.805328</v>
      </c>
      <c r="J22" s="94">
        <v>20.763565</v>
      </c>
      <c r="K22" s="13">
        <f>(J22-I22)/H22*100</f>
        <v>99.791185</v>
      </c>
      <c r="L22" s="10" t="s">
        <v>40</v>
      </c>
      <c r="M22" s="22" t="s">
        <v>41</v>
      </c>
      <c r="P22" s="10"/>
    </row>
    <row r="23" spans="1:16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10"/>
    </row>
    <row r="24" spans="1:16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10"/>
    </row>
    <row r="25" ht="13.5" customHeight="1">
      <c r="A25" s="16" t="s">
        <v>61</v>
      </c>
    </row>
    <row r="26" spans="2:3" ht="13.5" customHeight="1">
      <c r="B26" s="17" t="s">
        <v>62</v>
      </c>
      <c r="C26" s="17"/>
    </row>
    <row r="27" ht="13.5" customHeight="1">
      <c r="A27" s="16" t="s">
        <v>107</v>
      </c>
    </row>
    <row r="28" ht="13.5" customHeight="1">
      <c r="A28" s="16" t="s">
        <v>63</v>
      </c>
    </row>
    <row r="29" ht="15" customHeight="1">
      <c r="A29" s="16" t="s">
        <v>64</v>
      </c>
    </row>
    <row r="30" ht="15" customHeight="1">
      <c r="A30" s="16" t="s">
        <v>65</v>
      </c>
    </row>
    <row r="31" ht="15" customHeight="1">
      <c r="A31" s="16" t="s">
        <v>66</v>
      </c>
    </row>
    <row r="32" ht="15.75" customHeight="1"/>
    <row r="33" ht="14.25" customHeight="1"/>
    <row r="34" ht="15.75" customHeight="1"/>
    <row r="35" ht="15" customHeight="1"/>
    <row r="36" ht="15" customHeight="1"/>
    <row r="37" ht="15.75" customHeight="1"/>
    <row r="38" ht="15" customHeight="1"/>
  </sheetData>
  <printOptions/>
  <pageMargins left="0.58" right="0.25" top="0.99" bottom="0.17" header="0.85" footer="0.33"/>
  <pageSetup firstPageNumber="65" useFirstPageNumber="1" horizontalDpi="600" verticalDpi="60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2" sqref="A2"/>
    </sheetView>
  </sheetViews>
  <sheetFormatPr defaultColWidth="9.140625" defaultRowHeight="12.75"/>
  <cols>
    <col min="2" max="2" width="7.140625" style="0" customWidth="1"/>
    <col min="3" max="3" width="12.8515625" style="0" customWidth="1"/>
    <col min="4" max="4" width="7.28125" style="0" customWidth="1"/>
    <col min="6" max="6" width="8.00390625" style="0" customWidth="1"/>
    <col min="7" max="7" width="9.7109375" style="0" customWidth="1"/>
    <col min="8" max="8" width="10.421875" style="0" customWidth="1"/>
    <col min="11" max="11" width="7.421875" style="0" customWidth="1"/>
    <col min="12" max="12" width="7.57421875" style="0" customWidth="1"/>
    <col min="13" max="13" width="7.421875" style="0" customWidth="1"/>
    <col min="14" max="14" width="7.140625" style="0" customWidth="1"/>
  </cols>
  <sheetData>
    <row r="1" ht="15.75">
      <c r="A1" s="7" t="s">
        <v>717</v>
      </c>
    </row>
    <row r="3" spans="1:14" ht="14.25">
      <c r="A3" s="10" t="s">
        <v>18</v>
      </c>
      <c r="B3" s="10" t="s">
        <v>53</v>
      </c>
      <c r="C3" s="10" t="s">
        <v>55</v>
      </c>
      <c r="D3" s="10" t="s">
        <v>56</v>
      </c>
      <c r="E3" s="10" t="s">
        <v>295</v>
      </c>
      <c r="F3" s="10" t="s">
        <v>296</v>
      </c>
      <c r="G3" s="10" t="s">
        <v>297</v>
      </c>
      <c r="H3" s="10" t="s">
        <v>298</v>
      </c>
      <c r="I3" s="10" t="s">
        <v>719</v>
      </c>
      <c r="J3" s="10" t="s">
        <v>720</v>
      </c>
      <c r="K3" s="10" t="s">
        <v>283</v>
      </c>
      <c r="L3" s="10" t="s">
        <v>170</v>
      </c>
      <c r="M3" s="10" t="s">
        <v>37</v>
      </c>
      <c r="N3" s="10" t="s">
        <v>171</v>
      </c>
    </row>
    <row r="4" spans="1:14" ht="14.25">
      <c r="A4" s="10"/>
      <c r="B4" s="10"/>
      <c r="C4" s="10" t="s">
        <v>15</v>
      </c>
      <c r="D4" s="10" t="s">
        <v>15</v>
      </c>
      <c r="E4" s="10" t="s">
        <v>299</v>
      </c>
      <c r="F4" s="10" t="s">
        <v>15</v>
      </c>
      <c r="G4" s="10" t="s">
        <v>718</v>
      </c>
      <c r="H4" s="10" t="s">
        <v>281</v>
      </c>
      <c r="I4" s="10" t="s">
        <v>281</v>
      </c>
      <c r="J4" s="10"/>
      <c r="K4" s="10"/>
      <c r="L4" s="10" t="s">
        <v>178</v>
      </c>
      <c r="M4" s="10"/>
      <c r="N4" s="10" t="s">
        <v>178</v>
      </c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2.75">
      <c r="A7" s="105">
        <v>36684</v>
      </c>
      <c r="B7" s="10" t="s">
        <v>277</v>
      </c>
      <c r="C7" s="10" t="s">
        <v>359</v>
      </c>
      <c r="D7" s="13" t="s">
        <v>60</v>
      </c>
      <c r="E7" s="87">
        <v>0.06</v>
      </c>
      <c r="F7" s="13">
        <v>12</v>
      </c>
      <c r="G7" s="14">
        <v>5</v>
      </c>
      <c r="H7" s="87">
        <v>-0.0034</v>
      </c>
      <c r="I7" s="62">
        <v>4.9557</v>
      </c>
      <c r="J7" s="13">
        <v>99</v>
      </c>
      <c r="K7" s="10" t="s">
        <v>352</v>
      </c>
      <c r="L7" s="10" t="s">
        <v>188</v>
      </c>
      <c r="M7" s="10" t="s">
        <v>342</v>
      </c>
      <c r="N7" s="10" t="s">
        <v>188</v>
      </c>
    </row>
    <row r="8" spans="1:14" ht="12.75">
      <c r="A8" s="105">
        <v>36684</v>
      </c>
      <c r="B8" s="10" t="s">
        <v>277</v>
      </c>
      <c r="C8" s="10" t="s">
        <v>359</v>
      </c>
      <c r="D8" s="13" t="s">
        <v>60</v>
      </c>
      <c r="E8" s="87">
        <v>0.06</v>
      </c>
      <c r="F8" s="13">
        <v>12</v>
      </c>
      <c r="G8" s="14">
        <v>5</v>
      </c>
      <c r="H8" s="87">
        <v>-0.0103</v>
      </c>
      <c r="I8" s="62">
        <v>4.6492</v>
      </c>
      <c r="J8" s="13">
        <v>93</v>
      </c>
      <c r="K8" s="10" t="s">
        <v>352</v>
      </c>
      <c r="L8" s="10" t="s">
        <v>188</v>
      </c>
      <c r="M8" s="10" t="s">
        <v>342</v>
      </c>
      <c r="N8" s="10" t="s">
        <v>188</v>
      </c>
    </row>
    <row r="9" spans="1:14" ht="12.75">
      <c r="A9" s="105">
        <v>36684</v>
      </c>
      <c r="B9" s="10" t="s">
        <v>125</v>
      </c>
      <c r="C9" s="10" t="s">
        <v>359</v>
      </c>
      <c r="D9" s="13" t="s">
        <v>60</v>
      </c>
      <c r="E9" s="87">
        <v>0.12</v>
      </c>
      <c r="F9" s="13">
        <v>12</v>
      </c>
      <c r="G9" s="14">
        <v>10</v>
      </c>
      <c r="H9" s="87">
        <v>0.3616</v>
      </c>
      <c r="I9" s="62">
        <v>10.8545</v>
      </c>
      <c r="J9" s="13">
        <v>105</v>
      </c>
      <c r="K9" s="10" t="s">
        <v>352</v>
      </c>
      <c r="L9" s="10" t="s">
        <v>188</v>
      </c>
      <c r="M9" s="10" t="s">
        <v>343</v>
      </c>
      <c r="N9" s="10" t="s">
        <v>188</v>
      </c>
    </row>
    <row r="10" spans="1:14" ht="12.75">
      <c r="A10" s="105">
        <v>36684</v>
      </c>
      <c r="B10" s="10" t="s">
        <v>125</v>
      </c>
      <c r="C10" s="10" t="s">
        <v>359</v>
      </c>
      <c r="D10" s="13" t="s">
        <v>60</v>
      </c>
      <c r="E10" s="87">
        <v>0.12</v>
      </c>
      <c r="F10" s="13">
        <v>12</v>
      </c>
      <c r="G10" s="14">
        <v>10</v>
      </c>
      <c r="H10" s="87">
        <v>-0.1547</v>
      </c>
      <c r="I10" s="62">
        <v>9.9662</v>
      </c>
      <c r="J10" s="13">
        <v>101</v>
      </c>
      <c r="K10" s="10" t="s">
        <v>352</v>
      </c>
      <c r="L10" s="10" t="s">
        <v>188</v>
      </c>
      <c r="M10" s="10" t="s">
        <v>343</v>
      </c>
      <c r="N10" s="10" t="s">
        <v>188</v>
      </c>
    </row>
    <row r="11" spans="1:14" ht="12.75">
      <c r="A11" s="105">
        <v>36703</v>
      </c>
      <c r="B11" s="10" t="s">
        <v>277</v>
      </c>
      <c r="C11" s="10" t="s">
        <v>562</v>
      </c>
      <c r="D11" s="13" t="s">
        <v>60</v>
      </c>
      <c r="E11" s="87">
        <v>0.06</v>
      </c>
      <c r="F11" s="13">
        <v>12</v>
      </c>
      <c r="G11" s="14">
        <v>5</v>
      </c>
      <c r="H11" s="87">
        <v>1.0654</v>
      </c>
      <c r="I11" s="62">
        <v>6.0734</v>
      </c>
      <c r="J11" s="13">
        <v>100</v>
      </c>
      <c r="K11" s="10" t="s">
        <v>389</v>
      </c>
      <c r="L11" s="10" t="s">
        <v>188</v>
      </c>
      <c r="M11" s="10" t="s">
        <v>342</v>
      </c>
      <c r="N11" s="10" t="s">
        <v>188</v>
      </c>
    </row>
    <row r="12" spans="1:14" ht="12.75">
      <c r="A12" s="105">
        <v>36703</v>
      </c>
      <c r="B12" s="10" t="s">
        <v>277</v>
      </c>
      <c r="C12" s="10" t="s">
        <v>562</v>
      </c>
      <c r="D12" s="13" t="s">
        <v>60</v>
      </c>
      <c r="E12" s="87">
        <v>0.06</v>
      </c>
      <c r="F12" s="13">
        <v>12</v>
      </c>
      <c r="G12" s="14">
        <v>5</v>
      </c>
      <c r="H12" s="87">
        <v>4.1888</v>
      </c>
      <c r="I12" s="62">
        <v>9.0102</v>
      </c>
      <c r="J12" s="13">
        <v>96</v>
      </c>
      <c r="K12" s="10" t="s">
        <v>389</v>
      </c>
      <c r="L12" s="10" t="s">
        <v>188</v>
      </c>
      <c r="M12" s="10" t="s">
        <v>342</v>
      </c>
      <c r="N12" s="10" t="s">
        <v>188</v>
      </c>
    </row>
    <row r="13" spans="1:14" ht="12.75">
      <c r="A13" s="105">
        <v>36703</v>
      </c>
      <c r="B13" s="10" t="s">
        <v>277</v>
      </c>
      <c r="C13" s="10" t="s">
        <v>562</v>
      </c>
      <c r="D13" s="13" t="s">
        <v>60</v>
      </c>
      <c r="E13" s="87">
        <v>0.06</v>
      </c>
      <c r="F13" s="13">
        <v>12</v>
      </c>
      <c r="G13" s="14">
        <v>5</v>
      </c>
      <c r="H13" s="87">
        <v>3.8622</v>
      </c>
      <c r="I13" s="62">
        <v>8.5742</v>
      </c>
      <c r="J13" s="13">
        <v>94</v>
      </c>
      <c r="K13" s="10" t="s">
        <v>389</v>
      </c>
      <c r="L13" s="10" t="s">
        <v>188</v>
      </c>
      <c r="M13" s="10" t="s">
        <v>342</v>
      </c>
      <c r="N13" s="10" t="s">
        <v>188</v>
      </c>
    </row>
    <row r="14" spans="1:14" ht="12.75">
      <c r="A14" s="105">
        <v>36703</v>
      </c>
      <c r="B14" s="10" t="s">
        <v>125</v>
      </c>
      <c r="C14" s="10" t="s">
        <v>562</v>
      </c>
      <c r="D14" s="13" t="s">
        <v>60</v>
      </c>
      <c r="E14" s="87">
        <v>0.12</v>
      </c>
      <c r="F14" s="13">
        <v>12</v>
      </c>
      <c r="G14" s="14">
        <v>10</v>
      </c>
      <c r="H14" s="87">
        <v>9.553</v>
      </c>
      <c r="I14" s="62">
        <v>19.263</v>
      </c>
      <c r="J14" s="13">
        <v>97</v>
      </c>
      <c r="K14" s="10" t="s">
        <v>389</v>
      </c>
      <c r="L14" s="10" t="s">
        <v>188</v>
      </c>
      <c r="M14" s="10" t="s">
        <v>343</v>
      </c>
      <c r="N14" s="10" t="s">
        <v>188</v>
      </c>
    </row>
    <row r="15" spans="1:14" ht="12.75">
      <c r="A15" s="105">
        <v>36703</v>
      </c>
      <c r="B15" s="10" t="s">
        <v>125</v>
      </c>
      <c r="C15" s="10" t="s">
        <v>562</v>
      </c>
      <c r="D15" s="13" t="s">
        <v>60</v>
      </c>
      <c r="E15" s="87">
        <v>0.12</v>
      </c>
      <c r="F15" s="13">
        <v>12</v>
      </c>
      <c r="G15" s="14">
        <v>10</v>
      </c>
      <c r="H15" s="87">
        <v>0.3359</v>
      </c>
      <c r="I15" s="62">
        <v>10.442</v>
      </c>
      <c r="J15" s="13">
        <v>101</v>
      </c>
      <c r="K15" s="10" t="s">
        <v>389</v>
      </c>
      <c r="L15" s="10" t="s">
        <v>188</v>
      </c>
      <c r="M15" s="10" t="s">
        <v>343</v>
      </c>
      <c r="N15" s="10" t="s">
        <v>188</v>
      </c>
    </row>
    <row r="16" spans="1:14" ht="12.75">
      <c r="A16" s="105">
        <v>36703</v>
      </c>
      <c r="B16" s="10" t="s">
        <v>125</v>
      </c>
      <c r="C16" s="10" t="s">
        <v>562</v>
      </c>
      <c r="D16" s="13" t="s">
        <v>60</v>
      </c>
      <c r="E16" s="87">
        <v>0.12</v>
      </c>
      <c r="F16" s="13">
        <v>12</v>
      </c>
      <c r="G16" s="14">
        <v>10</v>
      </c>
      <c r="H16" s="87">
        <v>9.4503</v>
      </c>
      <c r="I16" s="62">
        <v>19.194</v>
      </c>
      <c r="J16" s="13">
        <v>97</v>
      </c>
      <c r="K16" s="10" t="s">
        <v>389</v>
      </c>
      <c r="L16" s="10" t="s">
        <v>188</v>
      </c>
      <c r="M16" s="10" t="s">
        <v>343</v>
      </c>
      <c r="N16" s="10" t="s">
        <v>188</v>
      </c>
    </row>
    <row r="17" spans="1:14" ht="12.75">
      <c r="A17" s="105">
        <v>36851</v>
      </c>
      <c r="B17" s="10" t="s">
        <v>464</v>
      </c>
      <c r="C17" s="10" t="s">
        <v>563</v>
      </c>
      <c r="D17" s="13" t="s">
        <v>60</v>
      </c>
      <c r="E17" s="87">
        <v>0.12</v>
      </c>
      <c r="F17" s="13">
        <v>12</v>
      </c>
      <c r="G17" s="14">
        <v>10</v>
      </c>
      <c r="H17" s="87">
        <v>1.1276</v>
      </c>
      <c r="I17" s="62">
        <v>11.4453</v>
      </c>
      <c r="J17" s="13">
        <v>103</v>
      </c>
      <c r="K17" s="10" t="s">
        <v>555</v>
      </c>
      <c r="L17" s="10" t="s">
        <v>188</v>
      </c>
      <c r="M17" s="10" t="s">
        <v>554</v>
      </c>
      <c r="N17" s="10" t="s">
        <v>188</v>
      </c>
    </row>
    <row r="18" spans="1:14" ht="12.75">
      <c r="A18" s="105">
        <v>36851</v>
      </c>
      <c r="B18" s="10" t="s">
        <v>464</v>
      </c>
      <c r="C18" s="10" t="s">
        <v>563</v>
      </c>
      <c r="D18" s="13" t="s">
        <v>60</v>
      </c>
      <c r="E18" s="87">
        <v>0.12</v>
      </c>
      <c r="F18" s="13">
        <v>12</v>
      </c>
      <c r="G18" s="14">
        <v>10</v>
      </c>
      <c r="H18" s="87">
        <v>6.1743</v>
      </c>
      <c r="I18" s="62">
        <v>16.1768</v>
      </c>
      <c r="J18" s="13">
        <v>100</v>
      </c>
      <c r="K18" s="10" t="s">
        <v>555</v>
      </c>
      <c r="L18" s="10" t="s">
        <v>188</v>
      </c>
      <c r="M18" s="10" t="s">
        <v>554</v>
      </c>
      <c r="N18" s="10" t="s">
        <v>188</v>
      </c>
    </row>
    <row r="19" spans="1:14" ht="12.75">
      <c r="A19" s="105">
        <v>36851</v>
      </c>
      <c r="B19" s="10" t="s">
        <v>464</v>
      </c>
      <c r="C19" s="10" t="s">
        <v>563</v>
      </c>
      <c r="D19" s="13" t="s">
        <v>60</v>
      </c>
      <c r="E19" s="87">
        <v>0.12</v>
      </c>
      <c r="F19" s="13">
        <v>12</v>
      </c>
      <c r="G19" s="14">
        <v>10</v>
      </c>
      <c r="H19" s="87">
        <v>1.9229</v>
      </c>
      <c r="I19" s="62">
        <v>12.159</v>
      </c>
      <c r="J19" s="13">
        <v>102</v>
      </c>
      <c r="K19" s="10" t="s">
        <v>555</v>
      </c>
      <c r="L19" s="10" t="s">
        <v>188</v>
      </c>
      <c r="M19" s="10" t="s">
        <v>554</v>
      </c>
      <c r="N19" s="10" t="s">
        <v>188</v>
      </c>
    </row>
    <row r="20" spans="1:14" ht="12.75">
      <c r="A20" s="105">
        <v>36851</v>
      </c>
      <c r="B20" s="10" t="s">
        <v>464</v>
      </c>
      <c r="C20" s="10" t="s">
        <v>563</v>
      </c>
      <c r="D20" s="13" t="s">
        <v>60</v>
      </c>
      <c r="E20" s="87">
        <v>0.12</v>
      </c>
      <c r="F20" s="13">
        <v>12</v>
      </c>
      <c r="G20" s="14">
        <v>10</v>
      </c>
      <c r="H20" s="87">
        <v>1.3125</v>
      </c>
      <c r="I20" s="62">
        <v>11.4416</v>
      </c>
      <c r="J20" s="13">
        <v>101</v>
      </c>
      <c r="K20" s="10" t="s">
        <v>555</v>
      </c>
      <c r="L20" s="10" t="s">
        <v>188</v>
      </c>
      <c r="M20" s="10" t="s">
        <v>554</v>
      </c>
      <c r="N20" s="10" t="s">
        <v>188</v>
      </c>
    </row>
    <row r="21" spans="1:14" ht="12.75">
      <c r="A21" s="105">
        <v>36851</v>
      </c>
      <c r="B21" s="10" t="s">
        <v>464</v>
      </c>
      <c r="C21" s="10" t="s">
        <v>563</v>
      </c>
      <c r="D21" s="13" t="s">
        <v>60</v>
      </c>
      <c r="E21" s="87">
        <v>0.12</v>
      </c>
      <c r="F21" s="13">
        <v>12</v>
      </c>
      <c r="G21" s="14">
        <v>10</v>
      </c>
      <c r="H21" s="87">
        <v>0.3204</v>
      </c>
      <c r="I21" s="62">
        <v>10.5971</v>
      </c>
      <c r="J21" s="13">
        <v>103</v>
      </c>
      <c r="K21" s="10" t="s">
        <v>555</v>
      </c>
      <c r="L21" s="10" t="s">
        <v>188</v>
      </c>
      <c r="M21" s="10" t="s">
        <v>554</v>
      </c>
      <c r="N21" s="10" t="s">
        <v>188</v>
      </c>
    </row>
    <row r="22" spans="1:14" ht="12.75">
      <c r="A22" s="105">
        <v>36851</v>
      </c>
      <c r="B22" s="10" t="s">
        <v>464</v>
      </c>
      <c r="C22" s="10" t="s">
        <v>563</v>
      </c>
      <c r="D22" s="13" t="s">
        <v>60</v>
      </c>
      <c r="E22" s="87">
        <v>0.12</v>
      </c>
      <c r="F22" s="13">
        <v>12</v>
      </c>
      <c r="G22" s="14">
        <v>10</v>
      </c>
      <c r="H22" s="87">
        <v>0.0324</v>
      </c>
      <c r="I22" s="62">
        <v>10.5848</v>
      </c>
      <c r="J22" s="13">
        <v>105</v>
      </c>
      <c r="K22" s="10" t="s">
        <v>555</v>
      </c>
      <c r="L22" s="10" t="s">
        <v>188</v>
      </c>
      <c r="M22" s="10" t="s">
        <v>554</v>
      </c>
      <c r="N22" s="10" t="s">
        <v>188</v>
      </c>
    </row>
    <row r="23" spans="1:14" ht="12.75">
      <c r="A23" s="105">
        <v>36844</v>
      </c>
      <c r="B23" s="10" t="s">
        <v>277</v>
      </c>
      <c r="C23" s="10" t="s">
        <v>563</v>
      </c>
      <c r="D23" s="13" t="s">
        <v>60</v>
      </c>
      <c r="E23" s="87">
        <v>0.06</v>
      </c>
      <c r="F23" s="13">
        <v>12</v>
      </c>
      <c r="G23" s="14">
        <v>5</v>
      </c>
      <c r="H23" s="87">
        <v>4.0659</v>
      </c>
      <c r="I23" s="62">
        <v>8.8173</v>
      </c>
      <c r="J23" s="13">
        <v>95</v>
      </c>
      <c r="K23" s="10" t="s">
        <v>389</v>
      </c>
      <c r="L23" s="10" t="s">
        <v>188</v>
      </c>
      <c r="M23" s="10" t="s">
        <v>342</v>
      </c>
      <c r="N23" s="10" t="s">
        <v>188</v>
      </c>
    </row>
    <row r="24" spans="1:14" ht="12.75">
      <c r="A24" s="105">
        <v>36844</v>
      </c>
      <c r="B24" s="10" t="s">
        <v>277</v>
      </c>
      <c r="C24" s="10" t="s">
        <v>563</v>
      </c>
      <c r="D24" s="13" t="s">
        <v>60</v>
      </c>
      <c r="E24" s="87">
        <v>0.06</v>
      </c>
      <c r="F24" s="13">
        <v>12</v>
      </c>
      <c r="G24" s="14">
        <v>5</v>
      </c>
      <c r="H24" s="87">
        <v>2.9663</v>
      </c>
      <c r="I24" s="62">
        <v>7.3205</v>
      </c>
      <c r="J24" s="13">
        <v>87</v>
      </c>
      <c r="K24" s="10" t="s">
        <v>389</v>
      </c>
      <c r="L24" s="10" t="s">
        <v>188</v>
      </c>
      <c r="M24" s="10" t="s">
        <v>342</v>
      </c>
      <c r="N24" s="10" t="s">
        <v>188</v>
      </c>
    </row>
    <row r="25" spans="1:14" ht="12.75">
      <c r="A25" s="105">
        <v>36844</v>
      </c>
      <c r="B25" s="10" t="s">
        <v>277</v>
      </c>
      <c r="C25" s="10" t="s">
        <v>563</v>
      </c>
      <c r="D25" s="13" t="s">
        <v>60</v>
      </c>
      <c r="E25" s="87">
        <v>0.06</v>
      </c>
      <c r="F25" s="13">
        <v>12</v>
      </c>
      <c r="G25" s="14">
        <v>5</v>
      </c>
      <c r="H25" s="87">
        <v>2.7879</v>
      </c>
      <c r="I25" s="62">
        <v>7.1022</v>
      </c>
      <c r="J25" s="13">
        <v>86</v>
      </c>
      <c r="K25" s="10" t="s">
        <v>389</v>
      </c>
      <c r="L25" s="10" t="s">
        <v>188</v>
      </c>
      <c r="M25" s="10" t="s">
        <v>342</v>
      </c>
      <c r="N25" s="10" t="s">
        <v>188</v>
      </c>
    </row>
    <row r="26" spans="1:14" ht="12.75">
      <c r="A26" s="105">
        <v>36860</v>
      </c>
      <c r="B26" s="10" t="s">
        <v>277</v>
      </c>
      <c r="C26" s="10" t="s">
        <v>563</v>
      </c>
      <c r="D26" s="13" t="s">
        <v>60</v>
      </c>
      <c r="E26" s="87">
        <v>0.06</v>
      </c>
      <c r="F26" s="13">
        <v>12</v>
      </c>
      <c r="G26" s="14">
        <v>5</v>
      </c>
      <c r="H26" s="87">
        <v>4.6096</v>
      </c>
      <c r="I26" s="62">
        <v>9.5249</v>
      </c>
      <c r="J26" s="13">
        <v>98</v>
      </c>
      <c r="K26" s="10" t="s">
        <v>389</v>
      </c>
      <c r="L26" s="10" t="s">
        <v>188</v>
      </c>
      <c r="M26" s="10" t="s">
        <v>342</v>
      </c>
      <c r="N26" s="10" t="s">
        <v>188</v>
      </c>
    </row>
    <row r="27" spans="1:14" ht="12.75">
      <c r="A27" s="105">
        <v>36860</v>
      </c>
      <c r="B27" s="10" t="s">
        <v>277</v>
      </c>
      <c r="C27" s="10" t="s">
        <v>563</v>
      </c>
      <c r="D27" s="13" t="s">
        <v>60</v>
      </c>
      <c r="E27" s="87">
        <v>0.06</v>
      </c>
      <c r="F27" s="13">
        <v>12</v>
      </c>
      <c r="G27" s="14">
        <v>5</v>
      </c>
      <c r="H27" s="87">
        <v>2.1848</v>
      </c>
      <c r="I27" s="62">
        <v>7.1118</v>
      </c>
      <c r="J27" s="13">
        <v>99</v>
      </c>
      <c r="K27" s="10" t="s">
        <v>389</v>
      </c>
      <c r="L27" s="10" t="s">
        <v>188</v>
      </c>
      <c r="M27" s="10" t="s">
        <v>342</v>
      </c>
      <c r="N27" s="10" t="s">
        <v>188</v>
      </c>
    </row>
    <row r="28" spans="1:14" ht="12.75">
      <c r="A28" s="105">
        <v>36844</v>
      </c>
      <c r="B28" s="10" t="s">
        <v>125</v>
      </c>
      <c r="C28" s="10" t="s">
        <v>563</v>
      </c>
      <c r="D28" s="13" t="s">
        <v>60</v>
      </c>
      <c r="E28" s="87">
        <v>0.12</v>
      </c>
      <c r="F28" s="13">
        <v>12</v>
      </c>
      <c r="G28" s="14">
        <v>10</v>
      </c>
      <c r="H28" s="87">
        <v>1.2159</v>
      </c>
      <c r="I28" s="62">
        <v>11.6776</v>
      </c>
      <c r="J28" s="13">
        <v>105</v>
      </c>
      <c r="K28" s="10" t="s">
        <v>389</v>
      </c>
      <c r="L28" s="10" t="s">
        <v>188</v>
      </c>
      <c r="M28" s="10" t="s">
        <v>343</v>
      </c>
      <c r="N28" s="10" t="s">
        <v>188</v>
      </c>
    </row>
    <row r="29" spans="1:14" ht="12.75">
      <c r="A29" s="105">
        <v>36844</v>
      </c>
      <c r="B29" s="10" t="s">
        <v>125</v>
      </c>
      <c r="C29" s="10" t="s">
        <v>563</v>
      </c>
      <c r="D29" s="13" t="s">
        <v>60</v>
      </c>
      <c r="E29" s="87">
        <v>0.12</v>
      </c>
      <c r="F29" s="13">
        <v>12</v>
      </c>
      <c r="G29" s="14">
        <v>10</v>
      </c>
      <c r="H29" s="87">
        <v>0.4081</v>
      </c>
      <c r="I29" s="62">
        <v>10.8887</v>
      </c>
      <c r="J29" s="13">
        <v>105</v>
      </c>
      <c r="K29" s="10" t="s">
        <v>389</v>
      </c>
      <c r="L29" s="10" t="s">
        <v>188</v>
      </c>
      <c r="M29" s="10" t="s">
        <v>343</v>
      </c>
      <c r="N29" s="10" t="s">
        <v>188</v>
      </c>
    </row>
    <row r="30" spans="1:14" ht="12.75">
      <c r="A30" s="105">
        <v>36844</v>
      </c>
      <c r="B30" s="10" t="s">
        <v>125</v>
      </c>
      <c r="C30" s="10" t="s">
        <v>563</v>
      </c>
      <c r="D30" s="13" t="s">
        <v>60</v>
      </c>
      <c r="E30" s="87">
        <v>0.12</v>
      </c>
      <c r="F30" s="13">
        <v>12</v>
      </c>
      <c r="G30" s="14">
        <v>10</v>
      </c>
      <c r="H30" s="87">
        <v>0.7503</v>
      </c>
      <c r="I30" s="62">
        <v>11.1712</v>
      </c>
      <c r="J30" s="13">
        <v>104</v>
      </c>
      <c r="K30" s="10" t="s">
        <v>389</v>
      </c>
      <c r="L30" s="10" t="s">
        <v>188</v>
      </c>
      <c r="M30" s="10" t="s">
        <v>343</v>
      </c>
      <c r="N30" s="10" t="s">
        <v>188</v>
      </c>
    </row>
    <row r="31" spans="1:14" ht="12.75">
      <c r="A31" s="105">
        <v>36860</v>
      </c>
      <c r="B31" s="10" t="s">
        <v>125</v>
      </c>
      <c r="C31" s="10" t="s">
        <v>563</v>
      </c>
      <c r="D31" s="13" t="s">
        <v>60</v>
      </c>
      <c r="E31" s="87">
        <v>0.12</v>
      </c>
      <c r="F31" s="13">
        <v>12</v>
      </c>
      <c r="G31" s="14">
        <v>10</v>
      </c>
      <c r="H31" s="87">
        <v>1.615</v>
      </c>
      <c r="I31" s="62">
        <v>11.7096</v>
      </c>
      <c r="J31" s="13">
        <v>101</v>
      </c>
      <c r="K31" s="10" t="s">
        <v>389</v>
      </c>
      <c r="L31" s="10" t="s">
        <v>188</v>
      </c>
      <c r="M31" s="10" t="s">
        <v>343</v>
      </c>
      <c r="N31" s="10" t="s">
        <v>188</v>
      </c>
    </row>
    <row r="32" spans="1:14" ht="12.75">
      <c r="A32" s="105">
        <v>36860</v>
      </c>
      <c r="B32" s="10" t="s">
        <v>125</v>
      </c>
      <c r="C32" s="10" t="s">
        <v>563</v>
      </c>
      <c r="D32" s="13" t="s">
        <v>60</v>
      </c>
      <c r="E32" s="87">
        <v>0.12</v>
      </c>
      <c r="F32" s="13">
        <v>12</v>
      </c>
      <c r="G32" s="14">
        <v>10</v>
      </c>
      <c r="H32" s="87">
        <v>0.3723</v>
      </c>
      <c r="I32" s="62">
        <v>11.5017</v>
      </c>
      <c r="J32" s="13">
        <v>111</v>
      </c>
      <c r="K32" s="10" t="s">
        <v>389</v>
      </c>
      <c r="L32" s="10" t="s">
        <v>188</v>
      </c>
      <c r="M32" s="10" t="s">
        <v>343</v>
      </c>
      <c r="N32" s="10" t="s">
        <v>188</v>
      </c>
    </row>
    <row r="33" spans="1:14" ht="12.75">
      <c r="A33" s="105">
        <v>36860</v>
      </c>
      <c r="B33" s="10" t="s">
        <v>125</v>
      </c>
      <c r="C33" s="10" t="s">
        <v>563</v>
      </c>
      <c r="D33" s="13" t="s">
        <v>60</v>
      </c>
      <c r="E33" s="74">
        <v>0.12</v>
      </c>
      <c r="F33" s="13">
        <v>12</v>
      </c>
      <c r="G33" s="14">
        <v>10</v>
      </c>
      <c r="H33" s="74">
        <v>0.2304</v>
      </c>
      <c r="I33" s="74">
        <v>10.9994</v>
      </c>
      <c r="J33" s="13">
        <v>108</v>
      </c>
      <c r="K33" s="10" t="s">
        <v>389</v>
      </c>
      <c r="L33" s="10" t="s">
        <v>188</v>
      </c>
      <c r="M33" s="10" t="s">
        <v>343</v>
      </c>
      <c r="N33" s="10" t="s">
        <v>188</v>
      </c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6" ht="14.25">
      <c r="A36" s="16" t="s">
        <v>284</v>
      </c>
    </row>
    <row r="37" ht="14.25">
      <c r="A37" s="16" t="s">
        <v>1</v>
      </c>
    </row>
    <row r="38" ht="14.25">
      <c r="A38" s="16" t="s">
        <v>0</v>
      </c>
    </row>
    <row r="39" ht="14.25">
      <c r="A39" s="16" t="s">
        <v>2</v>
      </c>
    </row>
    <row r="40" ht="14.25">
      <c r="A40" s="16" t="s">
        <v>721</v>
      </c>
    </row>
    <row r="45" ht="12" customHeight="1"/>
    <row r="46" ht="12" customHeight="1"/>
    <row r="47" ht="12.75" customHeight="1"/>
    <row r="52" ht="12.75">
      <c r="Q52" s="9" t="s">
        <v>311</v>
      </c>
    </row>
    <row r="53" ht="12.75">
      <c r="Q53" s="9" t="s">
        <v>312</v>
      </c>
    </row>
    <row r="54" ht="12.75">
      <c r="Q54" s="9" t="s">
        <v>168</v>
      </c>
    </row>
  </sheetData>
  <printOptions/>
  <pageMargins left="0.52" right="0.21" top="1.11" bottom="0.25" header="0.5" footer="0.31"/>
  <pageSetup firstPageNumber="66" useFirstPageNumber="1" horizontalDpi="600" verticalDpi="60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12" max="12" width="10.8515625" style="0" customWidth="1"/>
    <col min="13" max="13" width="10.140625" style="0" customWidth="1"/>
    <col min="14" max="14" width="40.7109375" style="0" customWidth="1"/>
  </cols>
  <sheetData>
    <row r="1" ht="15.75">
      <c r="A1" s="7" t="s">
        <v>668</v>
      </c>
    </row>
    <row r="2" spans="1:2" ht="15.75">
      <c r="A2" s="27"/>
      <c r="B2" s="7" t="s">
        <v>3</v>
      </c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2" spans="3:8" ht="12.75">
      <c r="C12" s="10" t="s">
        <v>77</v>
      </c>
      <c r="D12" s="10" t="s">
        <v>15</v>
      </c>
      <c r="F12" s="9" t="s">
        <v>78</v>
      </c>
      <c r="G12" s="9" t="s">
        <v>79</v>
      </c>
      <c r="H12" s="10" t="s">
        <v>15</v>
      </c>
    </row>
    <row r="13" spans="1:8" ht="14.25">
      <c r="A13" s="4" t="s">
        <v>18</v>
      </c>
      <c r="B13" s="4" t="s">
        <v>80</v>
      </c>
      <c r="C13" s="4" t="s">
        <v>81</v>
      </c>
      <c r="D13" s="4" t="s">
        <v>207</v>
      </c>
      <c r="E13" s="4" t="s">
        <v>19</v>
      </c>
      <c r="F13" s="28" t="s">
        <v>82</v>
      </c>
      <c r="G13" s="28" t="s">
        <v>83</v>
      </c>
      <c r="H13" s="28" t="s">
        <v>84</v>
      </c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83">
        <v>36691</v>
      </c>
      <c r="B15" s="83">
        <v>36726</v>
      </c>
      <c r="C15" s="63">
        <v>21462</v>
      </c>
      <c r="D15" s="25" t="s">
        <v>59</v>
      </c>
      <c r="E15" s="3" t="s">
        <v>120</v>
      </c>
      <c r="F15" s="13">
        <v>419.877509</v>
      </c>
      <c r="G15" s="14">
        <v>86.828422</v>
      </c>
      <c r="H15" s="29">
        <f>ABS(((G15*5)/F15*100)-100)</f>
        <v>3.397324384907691</v>
      </c>
    </row>
    <row r="16" spans="1:8" ht="12.75">
      <c r="A16" s="83">
        <v>36691</v>
      </c>
      <c r="B16" s="83">
        <v>36726</v>
      </c>
      <c r="C16" s="63">
        <v>21462</v>
      </c>
      <c r="D16" s="25" t="s">
        <v>59</v>
      </c>
      <c r="E16" s="3" t="s">
        <v>121</v>
      </c>
      <c r="F16" s="59">
        <v>41.583327</v>
      </c>
      <c r="G16" s="74">
        <v>8.588911</v>
      </c>
      <c r="H16" s="29">
        <f>ABS(((G16*5)/F16*100)-100)</f>
        <v>3.273494686945071</v>
      </c>
    </row>
    <row r="17" spans="1:8" ht="12.75">
      <c r="A17" s="83">
        <v>36691</v>
      </c>
      <c r="B17" s="83">
        <v>36726</v>
      </c>
      <c r="C17" s="63">
        <v>21462</v>
      </c>
      <c r="D17" s="25" t="s">
        <v>59</v>
      </c>
      <c r="E17" s="3" t="s">
        <v>122</v>
      </c>
      <c r="F17" s="59">
        <v>41.385136</v>
      </c>
      <c r="G17" s="74">
        <v>8.621071</v>
      </c>
      <c r="H17" s="29">
        <f>ABS(((G17*5)/F17*100)-100)</f>
        <v>4.156610721298577</v>
      </c>
    </row>
    <row r="18" spans="1:8" ht="12.75">
      <c r="A18" s="83">
        <v>36691</v>
      </c>
      <c r="B18" s="83">
        <v>36726</v>
      </c>
      <c r="C18" s="63">
        <v>21462</v>
      </c>
      <c r="D18" s="25" t="s">
        <v>59</v>
      </c>
      <c r="E18" s="3" t="s">
        <v>123</v>
      </c>
      <c r="F18" s="13">
        <v>410.089878</v>
      </c>
      <c r="G18" s="14">
        <v>86.320676</v>
      </c>
      <c r="H18" s="29">
        <f>ABS(((G18*5)/F18*100)-100)</f>
        <v>5.246045599789227</v>
      </c>
    </row>
    <row r="19" spans="1:8" ht="12.75">
      <c r="A19" s="83">
        <v>36691</v>
      </c>
      <c r="B19" s="83">
        <v>36726</v>
      </c>
      <c r="C19" s="63">
        <v>21462</v>
      </c>
      <c r="D19" s="25" t="s">
        <v>59</v>
      </c>
      <c r="E19" s="3" t="s">
        <v>125</v>
      </c>
      <c r="F19" s="59">
        <v>41.69949</v>
      </c>
      <c r="G19" s="74">
        <v>8.296726</v>
      </c>
      <c r="H19" s="29">
        <f aca="true" t="shared" si="0" ref="H19:H25">ABS(((G19*5)/F19*100)-100)</f>
        <v>0.5176562111431053</v>
      </c>
    </row>
    <row r="20" spans="1:8" ht="12.75">
      <c r="A20" s="83"/>
      <c r="B20" s="83"/>
      <c r="C20" s="63"/>
      <c r="D20" s="25"/>
      <c r="E20" s="3"/>
      <c r="F20" s="59"/>
      <c r="G20" s="74"/>
      <c r="H20" s="29"/>
    </row>
    <row r="21" spans="1:8" ht="12.75">
      <c r="A21" s="83">
        <v>36691</v>
      </c>
      <c r="B21" s="83">
        <v>36726</v>
      </c>
      <c r="C21" s="63">
        <v>21481</v>
      </c>
      <c r="D21" s="25" t="s">
        <v>59</v>
      </c>
      <c r="E21" s="3" t="s">
        <v>120</v>
      </c>
      <c r="F21" s="13">
        <v>427.252584</v>
      </c>
      <c r="G21" s="14">
        <v>85.906383</v>
      </c>
      <c r="H21" s="29">
        <f t="shared" si="0"/>
        <v>0.5334855973626986</v>
      </c>
    </row>
    <row r="22" spans="1:8" ht="12.75">
      <c r="A22" s="83">
        <v>36691</v>
      </c>
      <c r="B22" s="83">
        <v>36726</v>
      </c>
      <c r="C22" s="63">
        <v>21481</v>
      </c>
      <c r="D22" s="25" t="s">
        <v>59</v>
      </c>
      <c r="E22" s="3" t="s">
        <v>121</v>
      </c>
      <c r="F22" s="59">
        <v>42.517398</v>
      </c>
      <c r="G22" s="74">
        <v>8.598708</v>
      </c>
      <c r="H22" s="29">
        <f t="shared" si="0"/>
        <v>1.1198756800686596</v>
      </c>
    </row>
    <row r="23" spans="1:8" ht="12.75">
      <c r="A23" s="83">
        <v>36691</v>
      </c>
      <c r="B23" s="83">
        <v>36726</v>
      </c>
      <c r="C23" s="63">
        <v>21481</v>
      </c>
      <c r="D23" s="25" t="s">
        <v>59</v>
      </c>
      <c r="E23" s="3" t="s">
        <v>122</v>
      </c>
      <c r="F23" s="59">
        <v>42.385378</v>
      </c>
      <c r="G23" s="74">
        <v>8.406588</v>
      </c>
      <c r="H23" s="29">
        <f t="shared" si="0"/>
        <v>0.8315084508624864</v>
      </c>
    </row>
    <row r="24" spans="1:8" ht="15" customHeight="1">
      <c r="A24" s="83">
        <v>36691</v>
      </c>
      <c r="B24" s="83">
        <v>36726</v>
      </c>
      <c r="C24" s="63">
        <v>21481</v>
      </c>
      <c r="D24" s="25" t="s">
        <v>59</v>
      </c>
      <c r="E24" s="3" t="s">
        <v>123</v>
      </c>
      <c r="F24" s="13">
        <v>410.615307</v>
      </c>
      <c r="G24" s="14">
        <v>84.547274</v>
      </c>
      <c r="H24" s="29">
        <f t="shared" si="0"/>
        <v>2.951926728829932</v>
      </c>
    </row>
    <row r="25" spans="1:8" ht="12.75">
      <c r="A25" s="83">
        <v>36691</v>
      </c>
      <c r="B25" s="83">
        <v>36726</v>
      </c>
      <c r="C25" s="63">
        <v>21481</v>
      </c>
      <c r="D25" s="25" t="s">
        <v>59</v>
      </c>
      <c r="E25" s="3" t="s">
        <v>125</v>
      </c>
      <c r="F25" s="59">
        <v>42.269915</v>
      </c>
      <c r="G25" s="74">
        <v>8.332755</v>
      </c>
      <c r="H25" s="29">
        <f t="shared" si="0"/>
        <v>1.4339749677755265</v>
      </c>
    </row>
    <row r="26" spans="1:8" ht="12.75">
      <c r="A26" s="5"/>
      <c r="B26" s="5"/>
      <c r="C26" s="5"/>
      <c r="D26" s="5"/>
      <c r="E26" s="5"/>
      <c r="F26" s="5"/>
      <c r="G26" s="5"/>
      <c r="H26" s="38"/>
    </row>
    <row r="27" ht="18.75" customHeight="1"/>
    <row r="28" ht="18.75" customHeight="1">
      <c r="A28" s="16" t="s">
        <v>85</v>
      </c>
    </row>
    <row r="29" spans="1:4" ht="12.75" customHeight="1">
      <c r="A29" s="17" t="s">
        <v>109</v>
      </c>
      <c r="C29" s="17"/>
      <c r="D29" s="17"/>
    </row>
    <row r="30" spans="1:4" ht="12.75">
      <c r="A30" s="17" t="s">
        <v>110</v>
      </c>
      <c r="C30" s="17"/>
      <c r="D30" s="17"/>
    </row>
    <row r="31" ht="17.25" customHeight="1">
      <c r="A31" s="16" t="s">
        <v>272</v>
      </c>
    </row>
    <row r="32" ht="18.75" customHeight="1">
      <c r="A32" s="16" t="s">
        <v>86</v>
      </c>
    </row>
    <row r="33" ht="12.75">
      <c r="A33" t="s">
        <v>87</v>
      </c>
    </row>
    <row r="35" ht="14.25">
      <c r="A35" s="16" t="s">
        <v>15</v>
      </c>
    </row>
    <row r="37" ht="14.25">
      <c r="A37" s="16" t="s">
        <v>15</v>
      </c>
    </row>
  </sheetData>
  <printOptions/>
  <pageMargins left="1.73" right="0.75" top="0.91" bottom="1" header="0.5" footer="0.5"/>
  <pageSetup firstPageNumber="67" useFirstPageNumber="1" horizontalDpi="600" verticalDpi="60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55">
      <selection activeCell="D69" sqref="D69"/>
    </sheetView>
  </sheetViews>
  <sheetFormatPr defaultColWidth="9.140625" defaultRowHeight="12.75"/>
  <cols>
    <col min="1" max="1" width="7.8515625" style="0" customWidth="1"/>
    <col min="2" max="2" width="9.57421875" style="0" customWidth="1"/>
    <col min="3" max="3" width="18.140625" style="0" customWidth="1"/>
    <col min="4" max="4" width="20.28125" style="0" customWidth="1"/>
    <col min="6" max="6" width="7.421875" style="0" customWidth="1"/>
  </cols>
  <sheetData>
    <row r="1" spans="1:5" ht="15.75">
      <c r="A1" s="1" t="s">
        <v>491</v>
      </c>
      <c r="B1" s="1"/>
      <c r="C1" s="1"/>
      <c r="D1" s="1"/>
      <c r="E1" s="1"/>
    </row>
    <row r="2" spans="1:7" ht="15.75">
      <c r="A2" s="68"/>
      <c r="B2" s="68" t="s">
        <v>489</v>
      </c>
      <c r="C2" s="68"/>
      <c r="D2" s="68"/>
      <c r="E2" s="68"/>
      <c r="F2" s="69"/>
      <c r="G2" s="69"/>
    </row>
    <row r="3" spans="1:7" ht="12.75">
      <c r="A3" s="68"/>
      <c r="B3" s="68"/>
      <c r="C3" s="68"/>
      <c r="D3" s="68"/>
      <c r="E3" s="68"/>
      <c r="F3" s="69"/>
      <c r="G3" s="69"/>
    </row>
    <row r="4" spans="1:7" ht="12.75">
      <c r="A4" s="68"/>
      <c r="B4" s="68"/>
      <c r="C4" s="68"/>
      <c r="D4" s="68"/>
      <c r="E4" s="68"/>
      <c r="F4" s="69"/>
      <c r="G4" s="69"/>
    </row>
    <row r="5" spans="1:7" ht="12.75">
      <c r="A5" s="68"/>
      <c r="B5" s="68"/>
      <c r="C5" s="68"/>
      <c r="D5" s="68"/>
      <c r="E5" s="68"/>
      <c r="F5" s="69"/>
      <c r="G5" s="69"/>
    </row>
    <row r="6" spans="1:5" ht="12.75">
      <c r="A6" s="68"/>
      <c r="B6" s="68"/>
      <c r="C6" s="68"/>
      <c r="D6" s="68"/>
      <c r="E6" s="68"/>
    </row>
    <row r="7" spans="1:5" ht="12.75">
      <c r="A7" s="68"/>
      <c r="B7" s="68"/>
      <c r="C7" s="68"/>
      <c r="D7" s="68"/>
      <c r="E7" s="175" t="s">
        <v>460</v>
      </c>
    </row>
    <row r="8" spans="1:8" ht="14.25">
      <c r="A8" s="4" t="s">
        <v>148</v>
      </c>
      <c r="B8" s="4" t="s">
        <v>149</v>
      </c>
      <c r="C8" s="4" t="s">
        <v>552</v>
      </c>
      <c r="D8" s="4" t="s">
        <v>553</v>
      </c>
      <c r="E8" s="4" t="s">
        <v>546</v>
      </c>
      <c r="F8" s="77" t="s">
        <v>488</v>
      </c>
      <c r="G8" s="77" t="s">
        <v>382</v>
      </c>
      <c r="H8" s="77" t="s">
        <v>383</v>
      </c>
    </row>
    <row r="9" spans="1:5" ht="12.75">
      <c r="A9" s="2"/>
      <c r="B9" s="3"/>
      <c r="C9" s="3"/>
      <c r="D9" s="3"/>
      <c r="E9" s="3"/>
    </row>
    <row r="10" spans="1:8" ht="12.75">
      <c r="A10" s="10">
        <v>22019</v>
      </c>
      <c r="B10" s="10" t="s">
        <v>492</v>
      </c>
      <c r="C10" s="10" t="s">
        <v>549</v>
      </c>
      <c r="D10" s="262" t="s">
        <v>732</v>
      </c>
      <c r="E10" s="14">
        <v>79.39249363867684</v>
      </c>
      <c r="F10" s="87">
        <v>0.2629035710784314</v>
      </c>
      <c r="G10" s="87">
        <v>0.16831683168316833</v>
      </c>
      <c r="H10" s="87">
        <v>1.2062223762376239</v>
      </c>
    </row>
    <row r="11" spans="1:8" ht="12.75">
      <c r="A11" s="10">
        <v>22020</v>
      </c>
      <c r="B11" s="10" t="s">
        <v>493</v>
      </c>
      <c r="C11" s="10" t="s">
        <v>549</v>
      </c>
      <c r="D11" s="262" t="s">
        <v>732</v>
      </c>
      <c r="E11" s="14">
        <v>80.12950571983598</v>
      </c>
      <c r="F11" s="87">
        <v>0.128844335839599</v>
      </c>
      <c r="G11" s="87">
        <v>0.23098591549295772</v>
      </c>
      <c r="H11" s="87">
        <v>0.8918348088531188</v>
      </c>
    </row>
    <row r="12" spans="1:8" ht="12.75">
      <c r="A12" s="10">
        <v>22021</v>
      </c>
      <c r="B12" s="10" t="s">
        <v>494</v>
      </c>
      <c r="C12" s="10" t="s">
        <v>549</v>
      </c>
      <c r="D12" s="262" t="s">
        <v>732</v>
      </c>
      <c r="E12" s="14">
        <v>79.89240080699393</v>
      </c>
      <c r="F12" s="87">
        <v>0.30182372292191434</v>
      </c>
      <c r="G12" s="87">
        <v>0.19083665338645417</v>
      </c>
      <c r="H12" s="87">
        <v>1.4374986055776895</v>
      </c>
    </row>
    <row r="13" spans="1:8" ht="12.75">
      <c r="A13" s="10">
        <v>22022</v>
      </c>
      <c r="B13" s="10" t="s">
        <v>495</v>
      </c>
      <c r="C13" s="10" t="s">
        <v>549</v>
      </c>
      <c r="D13" s="262" t="s">
        <v>732</v>
      </c>
      <c r="E13" s="14">
        <v>79.04642904116795</v>
      </c>
      <c r="F13" s="87">
        <v>0.6043628970588236</v>
      </c>
      <c r="G13" s="87">
        <v>0.53420523138833</v>
      </c>
      <c r="H13" s="87">
        <v>1.4187533199195173</v>
      </c>
    </row>
    <row r="14" spans="1:8" ht="12.75">
      <c r="A14" s="10">
        <v>22023</v>
      </c>
      <c r="B14" s="10" t="s">
        <v>496</v>
      </c>
      <c r="C14" s="10" t="s">
        <v>549</v>
      </c>
      <c r="D14" s="262" t="s">
        <v>732</v>
      </c>
      <c r="E14" s="14">
        <v>79.99358426005132</v>
      </c>
      <c r="F14" s="87">
        <v>0.2004921612903226</v>
      </c>
      <c r="G14" s="87">
        <v>0.4612449799196788</v>
      </c>
      <c r="H14" s="87">
        <v>0.8596783132530121</v>
      </c>
    </row>
    <row r="15" spans="1:8" ht="12.75">
      <c r="A15" s="10">
        <v>22024</v>
      </c>
      <c r="B15" s="10" t="s">
        <v>497</v>
      </c>
      <c r="C15" s="10" t="s">
        <v>549</v>
      </c>
      <c r="D15" s="262" t="s">
        <v>732</v>
      </c>
      <c r="E15" s="14">
        <v>79.52970297029704</v>
      </c>
      <c r="F15" s="182">
        <v>0.72353625</v>
      </c>
      <c r="G15" s="87">
        <v>0.11629778672032193</v>
      </c>
      <c r="H15" s="87">
        <v>1.1053959758551306</v>
      </c>
    </row>
    <row r="16" spans="1:8" ht="12.75">
      <c r="A16" s="10">
        <v>22025</v>
      </c>
      <c r="B16" s="10" t="s">
        <v>498</v>
      </c>
      <c r="C16" s="10" t="s">
        <v>549</v>
      </c>
      <c r="D16" s="262" t="s">
        <v>732</v>
      </c>
      <c r="E16" s="14">
        <v>80.78301127214172</v>
      </c>
      <c r="F16" s="87">
        <v>0.3713319294710328</v>
      </c>
      <c r="G16" s="87">
        <v>0.1198</v>
      </c>
      <c r="H16" s="87">
        <v>1.268684</v>
      </c>
    </row>
    <row r="17" spans="1:8" ht="12.75">
      <c r="A17" s="10">
        <v>22026</v>
      </c>
      <c r="B17" s="10" t="s">
        <v>499</v>
      </c>
      <c r="C17" s="10" t="s">
        <v>549</v>
      </c>
      <c r="D17" s="262" t="s">
        <v>732</v>
      </c>
      <c r="E17" s="14">
        <v>81.52715939447907</v>
      </c>
      <c r="F17" s="87">
        <v>0.4768224632352941</v>
      </c>
      <c r="G17" s="112">
        <v>0.05864811133200796</v>
      </c>
      <c r="H17" s="87">
        <v>1.546540755467197</v>
      </c>
    </row>
    <row r="18" spans="1:8" ht="12.75">
      <c r="A18" s="10">
        <v>22027</v>
      </c>
      <c r="B18" s="10" t="s">
        <v>500</v>
      </c>
      <c r="C18" s="10" t="s">
        <v>549</v>
      </c>
      <c r="D18" s="262" t="s">
        <v>732</v>
      </c>
      <c r="E18" s="14">
        <v>79.1512059369202</v>
      </c>
      <c r="F18" s="87">
        <v>0.2919664913151364</v>
      </c>
      <c r="G18" s="87">
        <v>0.296613545816733</v>
      </c>
      <c r="H18" s="87">
        <v>1.0537203187250996</v>
      </c>
    </row>
    <row r="19" spans="1:8" ht="12.75">
      <c r="A19" s="10">
        <v>22028</v>
      </c>
      <c r="B19" s="10" t="s">
        <v>501</v>
      </c>
      <c r="C19" s="10" t="s">
        <v>549</v>
      </c>
      <c r="D19" s="262" t="s">
        <v>732</v>
      </c>
      <c r="E19" s="14">
        <v>77.76923076923077</v>
      </c>
      <c r="F19" s="87">
        <v>0.16688031749999999</v>
      </c>
      <c r="G19" s="87">
        <v>0.23639999999999997</v>
      </c>
      <c r="H19" s="87">
        <v>0.8302388</v>
      </c>
    </row>
    <row r="20" spans="1:8" ht="12.75">
      <c r="A20" s="10">
        <v>22029</v>
      </c>
      <c r="B20" s="10" t="s">
        <v>502</v>
      </c>
      <c r="C20" s="10" t="s">
        <v>549</v>
      </c>
      <c r="D20" s="262" t="s">
        <v>732</v>
      </c>
      <c r="E20" s="14">
        <v>77.52553024351927</v>
      </c>
      <c r="F20" s="87">
        <v>0.46795893442622954</v>
      </c>
      <c r="G20" s="87">
        <v>0.2224652087475149</v>
      </c>
      <c r="H20" s="87">
        <v>0.791637773359841</v>
      </c>
    </row>
    <row r="21" spans="1:8" ht="12.75">
      <c r="A21" s="10">
        <v>22034</v>
      </c>
      <c r="B21" s="10" t="s">
        <v>507</v>
      </c>
      <c r="C21" s="10" t="s">
        <v>549</v>
      </c>
      <c r="D21" s="262" t="s">
        <v>732</v>
      </c>
      <c r="E21" s="14">
        <v>79.96903385631708</v>
      </c>
      <c r="F21" s="87">
        <v>0.14797256721311475</v>
      </c>
      <c r="G21" s="87">
        <v>0.28338449304174945</v>
      </c>
      <c r="H21" s="87">
        <v>0.487593667196819</v>
      </c>
    </row>
    <row r="22" spans="1:8" ht="12.75">
      <c r="A22" s="10">
        <v>22035</v>
      </c>
      <c r="B22" s="10" t="s">
        <v>508</v>
      </c>
      <c r="C22" s="10" t="s">
        <v>549</v>
      </c>
      <c r="D22" s="262" t="s">
        <v>732</v>
      </c>
      <c r="E22" s="14">
        <v>79.79217834876252</v>
      </c>
      <c r="F22" s="87">
        <v>0.14974128666666667</v>
      </c>
      <c r="G22" s="87">
        <v>0.2992141453831041</v>
      </c>
      <c r="H22" s="87">
        <v>0.48223752455795676</v>
      </c>
    </row>
    <row r="23" spans="1:8" ht="12.75">
      <c r="A23" s="10">
        <v>22036</v>
      </c>
      <c r="B23" s="10" t="s">
        <v>509</v>
      </c>
      <c r="C23" s="10" t="s">
        <v>549</v>
      </c>
      <c r="D23" s="262" t="s">
        <v>732</v>
      </c>
      <c r="E23" s="14">
        <v>79.96483516483518</v>
      </c>
      <c r="F23" s="87">
        <v>0.13561534437086092</v>
      </c>
      <c r="G23" s="87">
        <v>0.25754527162977864</v>
      </c>
      <c r="H23" s="87">
        <v>0.5705933601609658</v>
      </c>
    </row>
    <row r="24" spans="1:8" ht="12.75">
      <c r="A24" s="10">
        <v>22037</v>
      </c>
      <c r="B24" s="10" t="s">
        <v>510</v>
      </c>
      <c r="C24" s="10" t="s">
        <v>549</v>
      </c>
      <c r="D24" s="262" t="s">
        <v>732</v>
      </c>
      <c r="E24" s="14">
        <v>78.53759011328528</v>
      </c>
      <c r="F24" s="87">
        <v>0.37840884999999996</v>
      </c>
      <c r="G24" s="87">
        <v>0.15636363636363637</v>
      </c>
      <c r="H24" s="87">
        <v>0.791688888888889</v>
      </c>
    </row>
    <row r="25" spans="1:8" ht="12.75">
      <c r="A25" s="10">
        <v>22038</v>
      </c>
      <c r="B25" s="10" t="s">
        <v>511</v>
      </c>
      <c r="C25" s="10" t="s">
        <v>549</v>
      </c>
      <c r="D25" s="262" t="s">
        <v>732</v>
      </c>
      <c r="E25" s="14">
        <v>78.59003322259136</v>
      </c>
      <c r="F25" s="87">
        <v>0.32479917</v>
      </c>
      <c r="G25" s="87">
        <v>0.1442</v>
      </c>
      <c r="H25" s="87">
        <v>0.7979294</v>
      </c>
    </row>
    <row r="26" spans="1:8" ht="12.75">
      <c r="A26" s="10">
        <v>22039</v>
      </c>
      <c r="B26" s="10" t="s">
        <v>512</v>
      </c>
      <c r="C26" s="10" t="s">
        <v>549</v>
      </c>
      <c r="D26" s="262" t="s">
        <v>732</v>
      </c>
      <c r="E26" s="14">
        <v>78.46200423857098</v>
      </c>
      <c r="F26" s="87">
        <v>0.12626280263157894</v>
      </c>
      <c r="G26" s="87">
        <v>0.3764323943661972</v>
      </c>
      <c r="H26" s="87">
        <v>0.6648994464788732</v>
      </c>
    </row>
    <row r="27" spans="1:8" ht="14.25">
      <c r="A27" s="10">
        <v>22043</v>
      </c>
      <c r="B27" s="10" t="s">
        <v>516</v>
      </c>
      <c r="C27" s="10" t="s">
        <v>549</v>
      </c>
      <c r="D27" s="262" t="s">
        <v>732</v>
      </c>
      <c r="E27" s="14">
        <v>78.996138996139</v>
      </c>
      <c r="F27" s="183" t="s">
        <v>583</v>
      </c>
      <c r="G27" s="87">
        <v>0.19356136820925554</v>
      </c>
      <c r="H27" s="87">
        <v>0.806123943661972</v>
      </c>
    </row>
    <row r="28" spans="1:8" ht="12.75">
      <c r="A28" s="10">
        <v>22044</v>
      </c>
      <c r="B28" s="10" t="s">
        <v>517</v>
      </c>
      <c r="C28" s="10" t="s">
        <v>549</v>
      </c>
      <c r="D28" s="262" t="s">
        <v>732</v>
      </c>
      <c r="E28" s="14">
        <v>80.1874490627547</v>
      </c>
      <c r="F28" s="87">
        <v>0.1463181952191235</v>
      </c>
      <c r="G28" s="87">
        <v>0.14206349206349206</v>
      </c>
      <c r="H28" s="87">
        <v>0.6821007936507937</v>
      </c>
    </row>
    <row r="29" spans="1:8" ht="12.75">
      <c r="A29" s="10">
        <v>22045</v>
      </c>
      <c r="B29" s="10" t="s">
        <v>518</v>
      </c>
      <c r="C29" s="10" t="s">
        <v>549</v>
      </c>
      <c r="D29" s="262" t="s">
        <v>732</v>
      </c>
      <c r="E29" s="14">
        <v>78.6616161616162</v>
      </c>
      <c r="F29" s="87">
        <v>0.4149735258964143</v>
      </c>
      <c r="G29" s="87">
        <v>0.14288577154308618</v>
      </c>
      <c r="H29" s="87">
        <v>0.8806496993987978</v>
      </c>
    </row>
    <row r="30" spans="1:8" ht="12.75">
      <c r="A30" s="10">
        <v>22046</v>
      </c>
      <c r="B30" s="10" t="s">
        <v>519</v>
      </c>
      <c r="C30" s="10" t="s">
        <v>549</v>
      </c>
      <c r="D30" s="262" t="s">
        <v>732</v>
      </c>
      <c r="E30" s="14">
        <v>79.68648208469054</v>
      </c>
      <c r="F30" s="182">
        <v>0.8741916640316206</v>
      </c>
      <c r="G30" s="87">
        <v>0.2435129740518962</v>
      </c>
      <c r="H30" s="87">
        <v>0.7652145708582834</v>
      </c>
    </row>
    <row r="31" spans="1:8" ht="12.75">
      <c r="A31" s="10">
        <v>22047</v>
      </c>
      <c r="B31" s="10" t="s">
        <v>520</v>
      </c>
      <c r="C31" s="10" t="s">
        <v>549</v>
      </c>
      <c r="D31" s="262" t="s">
        <v>732</v>
      </c>
      <c r="E31" s="14">
        <v>79.00826446280989</v>
      </c>
      <c r="F31" s="182">
        <v>0.8709943492063492</v>
      </c>
      <c r="G31" s="87">
        <v>0.3864173228346457</v>
      </c>
      <c r="H31" s="87">
        <v>1.1210360236220471</v>
      </c>
    </row>
    <row r="32" spans="1:8" ht="12.75">
      <c r="A32" s="10">
        <v>22048</v>
      </c>
      <c r="B32" s="10" t="s">
        <v>521</v>
      </c>
      <c r="C32" s="10" t="s">
        <v>549</v>
      </c>
      <c r="D32" s="262" t="s">
        <v>732</v>
      </c>
      <c r="E32" s="14">
        <v>79.54653937947495</v>
      </c>
      <c r="F32" s="182">
        <v>0.9253999879518071</v>
      </c>
      <c r="G32" s="87">
        <v>0.123046875</v>
      </c>
      <c r="H32" s="87">
        <v>0.8499091796875</v>
      </c>
    </row>
    <row r="33" spans="1:8" ht="12.75">
      <c r="A33" s="10">
        <v>22049</v>
      </c>
      <c r="B33" s="10" t="s">
        <v>522</v>
      </c>
      <c r="C33" s="10" t="s">
        <v>549</v>
      </c>
      <c r="D33" s="262" t="s">
        <v>732</v>
      </c>
      <c r="E33" s="14">
        <v>77.6499808941536</v>
      </c>
      <c r="F33" s="182">
        <v>1.18663352</v>
      </c>
      <c r="G33" s="87">
        <v>0.38028169014084506</v>
      </c>
      <c r="H33" s="87">
        <v>1.1429539235412474</v>
      </c>
    </row>
    <row r="34" spans="1:8" ht="12.75">
      <c r="A34" s="10">
        <v>22050</v>
      </c>
      <c r="B34" s="10" t="s">
        <v>523</v>
      </c>
      <c r="C34" s="10" t="s">
        <v>549</v>
      </c>
      <c r="D34" s="262" t="s">
        <v>732</v>
      </c>
      <c r="E34" s="14">
        <v>80.01539322698011</v>
      </c>
      <c r="F34" s="87">
        <v>0.49416269565217386</v>
      </c>
      <c r="G34" s="87">
        <v>0.1352</v>
      </c>
      <c r="H34" s="87">
        <v>0.8309804000000002</v>
      </c>
    </row>
    <row r="35" spans="1:8" ht="12.75">
      <c r="A35" s="10">
        <v>22051</v>
      </c>
      <c r="B35" s="10" t="s">
        <v>524</v>
      </c>
      <c r="C35" s="10" t="s">
        <v>549</v>
      </c>
      <c r="D35" s="262" t="s">
        <v>732</v>
      </c>
      <c r="E35" s="14">
        <v>77.44279946164201</v>
      </c>
      <c r="F35" s="182">
        <v>0.7144163953488372</v>
      </c>
      <c r="G35" s="87">
        <v>0.16927710843373492</v>
      </c>
      <c r="H35" s="87">
        <v>0.8555706827309237</v>
      </c>
    </row>
    <row r="36" spans="1:8" ht="12.75">
      <c r="A36" s="10">
        <v>22052</v>
      </c>
      <c r="B36" s="10" t="s">
        <v>525</v>
      </c>
      <c r="C36" s="10" t="s">
        <v>549</v>
      </c>
      <c r="D36" s="262" t="s">
        <v>732</v>
      </c>
      <c r="E36" s="14">
        <v>78.55161787365178</v>
      </c>
      <c r="F36" s="87">
        <v>0.5489815443548388</v>
      </c>
      <c r="G36" s="87">
        <v>0.2224</v>
      </c>
      <c r="H36" s="87">
        <v>1.0538914</v>
      </c>
    </row>
    <row r="37" spans="1:8" ht="12.75">
      <c r="A37" s="10">
        <v>22056</v>
      </c>
      <c r="B37" s="10" t="s">
        <v>738</v>
      </c>
      <c r="C37" s="10" t="s">
        <v>549</v>
      </c>
      <c r="D37" s="262" t="s">
        <v>732</v>
      </c>
      <c r="E37" s="14">
        <v>78.626101913567</v>
      </c>
      <c r="F37" s="112">
        <v>0.03527625506072874</v>
      </c>
      <c r="G37" s="87">
        <v>0.1784708249496982</v>
      </c>
      <c r="H37" s="87">
        <v>0.5748559356136821</v>
      </c>
    </row>
    <row r="38" spans="1:8" ht="12.75">
      <c r="A38" s="10">
        <v>22057</v>
      </c>
      <c r="B38" s="10" t="s">
        <v>739</v>
      </c>
      <c r="C38" s="10" t="s">
        <v>549</v>
      </c>
      <c r="D38" s="262" t="s">
        <v>732</v>
      </c>
      <c r="E38" s="14">
        <v>78.5674740484429</v>
      </c>
      <c r="F38" s="112">
        <v>0.032946384615384613</v>
      </c>
      <c r="G38" s="87">
        <v>0.181139489194499</v>
      </c>
      <c r="H38" s="87">
        <v>0.6633730844793713</v>
      </c>
    </row>
    <row r="39" spans="1:8" ht="12.75">
      <c r="A39" s="10">
        <v>22058</v>
      </c>
      <c r="B39" s="10" t="s">
        <v>740</v>
      </c>
      <c r="C39" s="10" t="s">
        <v>549</v>
      </c>
      <c r="D39" s="262" t="s">
        <v>732</v>
      </c>
      <c r="E39" s="14">
        <v>79.3360234776229</v>
      </c>
      <c r="F39" t="s">
        <v>547</v>
      </c>
      <c r="G39" s="87">
        <v>0.3156941649899397</v>
      </c>
      <c r="H39" s="87">
        <v>0.5645046277665995</v>
      </c>
    </row>
    <row r="40" spans="1:8" ht="12.75">
      <c r="A40" s="10">
        <v>22059</v>
      </c>
      <c r="B40" s="10" t="s">
        <v>741</v>
      </c>
      <c r="C40" s="10" t="s">
        <v>549</v>
      </c>
      <c r="D40" s="262" t="s">
        <v>732</v>
      </c>
      <c r="E40" s="14">
        <v>75.62438956327613</v>
      </c>
      <c r="F40" s="87">
        <v>0.20350308943089432</v>
      </c>
      <c r="G40" s="87">
        <v>0.6521042084168337</v>
      </c>
      <c r="H40" s="87">
        <v>1.5995599198396793</v>
      </c>
    </row>
    <row r="41" spans="1:8" ht="12.75">
      <c r="A41" s="10">
        <v>22060</v>
      </c>
      <c r="B41" s="10" t="s">
        <v>742</v>
      </c>
      <c r="C41" s="10" t="s">
        <v>549</v>
      </c>
      <c r="D41" s="262" t="s">
        <v>732</v>
      </c>
      <c r="E41" s="14">
        <v>77.93059308775423</v>
      </c>
      <c r="F41" s="87">
        <v>0.18874855555555556</v>
      </c>
      <c r="G41" s="87">
        <v>0.5983772819472616</v>
      </c>
      <c r="H41" s="87">
        <v>1.6343131845841785</v>
      </c>
    </row>
    <row r="42" spans="1:8" ht="12.75">
      <c r="A42" s="10">
        <v>22061</v>
      </c>
      <c r="B42" s="10" t="s">
        <v>743</v>
      </c>
      <c r="C42" s="10" t="s">
        <v>549</v>
      </c>
      <c r="D42" s="262" t="s">
        <v>732</v>
      </c>
      <c r="E42" s="14">
        <v>76.45431017320327</v>
      </c>
      <c r="F42" s="112">
        <v>0.05685262096774195</v>
      </c>
      <c r="G42" s="182">
        <v>1.2040322580645162</v>
      </c>
      <c r="H42" s="87">
        <v>1.2291675403225808</v>
      </c>
    </row>
    <row r="43" spans="1:8" ht="12.75">
      <c r="A43" s="10">
        <v>22062</v>
      </c>
      <c r="B43" s="10" t="s">
        <v>744</v>
      </c>
      <c r="C43" s="10" t="s">
        <v>549</v>
      </c>
      <c r="D43" s="262" t="s">
        <v>732</v>
      </c>
      <c r="E43" s="14">
        <v>79.4315245478036</v>
      </c>
      <c r="F43" s="112">
        <v>0.04419992857142857</v>
      </c>
      <c r="G43" s="87">
        <v>0.6132376518218624</v>
      </c>
      <c r="H43" s="87">
        <v>0.9236008097165992</v>
      </c>
    </row>
    <row r="44" spans="1:8" ht="12.75">
      <c r="A44" s="10">
        <v>22071</v>
      </c>
      <c r="B44" s="10" t="s">
        <v>544</v>
      </c>
      <c r="C44" s="10" t="s">
        <v>549</v>
      </c>
      <c r="D44" s="262" t="s">
        <v>732</v>
      </c>
      <c r="E44" s="14">
        <v>78.61674764218348</v>
      </c>
      <c r="F44" s="87">
        <v>0.49816983064516124</v>
      </c>
      <c r="G44" s="87">
        <v>0.1845691382765531</v>
      </c>
      <c r="H44" s="87">
        <v>0.9078751503006012</v>
      </c>
    </row>
    <row r="45" spans="1:8" ht="12.75">
      <c r="A45" s="10">
        <v>22072</v>
      </c>
      <c r="B45" s="10" t="s">
        <v>745</v>
      </c>
      <c r="C45" s="10" t="s">
        <v>549</v>
      </c>
      <c r="D45" s="262" t="s">
        <v>732</v>
      </c>
      <c r="E45" s="14">
        <v>78.40430402930404</v>
      </c>
      <c r="F45" s="112">
        <v>0.08261518072289156</v>
      </c>
      <c r="G45" s="87">
        <v>0.2192079207920792</v>
      </c>
      <c r="H45" s="87">
        <v>0.6501998019801981</v>
      </c>
    </row>
    <row r="46" spans="1:8" ht="12.75">
      <c r="A46" s="10">
        <v>22030</v>
      </c>
      <c r="B46" s="10" t="s">
        <v>503</v>
      </c>
      <c r="C46" s="10" t="s">
        <v>550</v>
      </c>
      <c r="D46" s="262" t="s">
        <v>733</v>
      </c>
      <c r="E46" s="14">
        <v>79.87598116169544</v>
      </c>
      <c r="F46" s="182">
        <v>2.0010748842443733</v>
      </c>
      <c r="G46" s="87">
        <v>0.18737672583826429</v>
      </c>
      <c r="H46" s="87">
        <v>1.0100579881656806</v>
      </c>
    </row>
    <row r="47" spans="1:8" ht="12.75">
      <c r="A47" s="10">
        <v>22031</v>
      </c>
      <c r="B47" s="10" t="s">
        <v>504</v>
      </c>
      <c r="C47" s="10" t="s">
        <v>581</v>
      </c>
      <c r="D47" s="262" t="s">
        <v>733</v>
      </c>
      <c r="E47" s="14">
        <v>79.39864209505333</v>
      </c>
      <c r="F47" s="182">
        <v>1.1918246078431374</v>
      </c>
      <c r="G47" s="112">
        <v>0.07494989979959919</v>
      </c>
      <c r="H47" s="87">
        <v>0.5776118236472946</v>
      </c>
    </row>
    <row r="48" spans="1:8" ht="12.75">
      <c r="A48" s="10">
        <v>22032</v>
      </c>
      <c r="B48" s="10" t="s">
        <v>505</v>
      </c>
      <c r="C48" s="10" t="s">
        <v>581</v>
      </c>
      <c r="D48" s="262" t="s">
        <v>733</v>
      </c>
      <c r="E48" s="14">
        <v>78.92203389830507</v>
      </c>
      <c r="F48" s="182">
        <v>1.1431779339933994</v>
      </c>
      <c r="G48" s="112">
        <v>0.06516634050880626</v>
      </c>
      <c r="H48" s="87">
        <v>1.336202348336595</v>
      </c>
    </row>
    <row r="49" spans="1:8" ht="12.75">
      <c r="A49" s="10">
        <v>22033</v>
      </c>
      <c r="B49" s="10" t="s">
        <v>506</v>
      </c>
      <c r="C49" s="10" t="s">
        <v>582</v>
      </c>
      <c r="D49" s="262" t="s">
        <v>733</v>
      </c>
      <c r="E49" s="14">
        <v>78.33887043189371</v>
      </c>
      <c r="F49" s="182">
        <v>2.196729409240924</v>
      </c>
      <c r="G49" s="87">
        <v>0.2491017964071856</v>
      </c>
      <c r="H49" s="87">
        <v>0.7456610778443113</v>
      </c>
    </row>
    <row r="50" spans="1:8" ht="12.75">
      <c r="A50" s="10">
        <v>22040</v>
      </c>
      <c r="B50" s="10" t="s">
        <v>513</v>
      </c>
      <c r="C50" s="10" t="s">
        <v>550</v>
      </c>
      <c r="D50" s="262" t="s">
        <v>733</v>
      </c>
      <c r="E50" s="14">
        <v>80.8780487804878</v>
      </c>
      <c r="F50" s="182">
        <v>2.8221443366336634</v>
      </c>
      <c r="G50" s="87">
        <v>0.17959999999999998</v>
      </c>
      <c r="H50" s="87">
        <v>0.7570058</v>
      </c>
    </row>
    <row r="51" spans="1:8" ht="12.75">
      <c r="A51" s="10"/>
      <c r="B51" s="10"/>
      <c r="C51" s="10"/>
      <c r="D51" s="10"/>
      <c r="E51" s="14"/>
      <c r="F51" s="87"/>
      <c r="G51" s="87"/>
      <c r="H51" s="87"/>
    </row>
    <row r="52" spans="1:5" ht="15.75">
      <c r="A52" s="1" t="s">
        <v>491</v>
      </c>
      <c r="B52" s="1"/>
      <c r="C52" s="1"/>
      <c r="D52" s="1"/>
      <c r="E52" s="1"/>
    </row>
    <row r="53" spans="1:7" ht="15.75">
      <c r="A53" s="68"/>
      <c r="B53" s="68" t="s">
        <v>580</v>
      </c>
      <c r="C53" s="68"/>
      <c r="D53" s="68"/>
      <c r="E53" s="68"/>
      <c r="F53" s="69"/>
      <c r="G53" s="69"/>
    </row>
    <row r="54" spans="1:7" ht="12.75">
      <c r="A54" s="68"/>
      <c r="B54" s="68"/>
      <c r="C54" s="68"/>
      <c r="D54" s="68"/>
      <c r="E54" s="68"/>
      <c r="F54" s="69"/>
      <c r="G54" s="69"/>
    </row>
    <row r="55" spans="1:7" ht="12.75">
      <c r="A55" s="68"/>
      <c r="B55" s="68"/>
      <c r="C55" s="68"/>
      <c r="D55" s="68"/>
      <c r="E55" s="68"/>
      <c r="F55" s="69"/>
      <c r="G55" s="69"/>
    </row>
    <row r="56" spans="1:7" ht="12.75">
      <c r="A56" s="68"/>
      <c r="B56" s="68"/>
      <c r="C56" s="68"/>
      <c r="D56" s="68"/>
      <c r="E56" s="68"/>
      <c r="F56" s="69"/>
      <c r="G56" s="69"/>
    </row>
    <row r="57" spans="1:5" ht="12.75">
      <c r="A57" s="68"/>
      <c r="B57" s="68"/>
      <c r="C57" s="68"/>
      <c r="D57" s="68"/>
      <c r="E57" s="68"/>
    </row>
    <row r="58" spans="1:5" ht="12.75">
      <c r="A58" s="68"/>
      <c r="B58" s="68"/>
      <c r="C58" s="68"/>
      <c r="D58" s="68"/>
      <c r="E58" s="175" t="s">
        <v>460</v>
      </c>
    </row>
    <row r="59" spans="1:8" ht="14.25">
      <c r="A59" s="4" t="s">
        <v>148</v>
      </c>
      <c r="B59" s="4" t="s">
        <v>149</v>
      </c>
      <c r="C59" s="4" t="s">
        <v>552</v>
      </c>
      <c r="D59" s="4" t="s">
        <v>553</v>
      </c>
      <c r="E59" s="4" t="s">
        <v>546</v>
      </c>
      <c r="F59" s="77" t="s">
        <v>488</v>
      </c>
      <c r="G59" s="77" t="s">
        <v>382</v>
      </c>
      <c r="H59" s="77" t="s">
        <v>383</v>
      </c>
    </row>
    <row r="60" spans="1:8" ht="12.75">
      <c r="A60" s="10"/>
      <c r="B60" s="10"/>
      <c r="C60" s="10"/>
      <c r="D60" s="10"/>
      <c r="E60" s="14"/>
      <c r="F60" s="87"/>
      <c r="G60" s="87"/>
      <c r="H60" s="87"/>
    </row>
    <row r="61" spans="1:8" ht="12.75">
      <c r="A61" s="10">
        <v>22041</v>
      </c>
      <c r="B61" s="10" t="s">
        <v>514</v>
      </c>
      <c r="C61" s="10" t="s">
        <v>551</v>
      </c>
      <c r="D61" s="262" t="s">
        <v>734</v>
      </c>
      <c r="E61" s="14">
        <v>82.5028636884307</v>
      </c>
      <c r="F61" s="87">
        <v>0.309362168918919</v>
      </c>
      <c r="G61" s="87">
        <v>0.1199604743083004</v>
      </c>
      <c r="H61" s="87">
        <v>0.5343758893280633</v>
      </c>
    </row>
    <row r="62" spans="1:8" ht="12.75">
      <c r="A62" s="10">
        <v>22042</v>
      </c>
      <c r="B62" s="10" t="s">
        <v>515</v>
      </c>
      <c r="C62" s="10" t="s">
        <v>551</v>
      </c>
      <c r="D62" s="262" t="s">
        <v>734</v>
      </c>
      <c r="E62" s="14">
        <v>81.66183924692253</v>
      </c>
      <c r="F62" s="87">
        <v>0.6617051174496645</v>
      </c>
      <c r="G62" s="87">
        <v>0.557668</v>
      </c>
      <c r="H62" s="87">
        <v>0.5468825404</v>
      </c>
    </row>
    <row r="63" spans="1:8" ht="12.75">
      <c r="A63" s="10">
        <v>22053</v>
      </c>
      <c r="B63" s="10" t="s">
        <v>746</v>
      </c>
      <c r="C63" s="10" t="s">
        <v>551</v>
      </c>
      <c r="D63" s="262" t="s">
        <v>734</v>
      </c>
      <c r="E63" s="14">
        <v>78.1483644859813</v>
      </c>
      <c r="F63" s="87">
        <v>0.143811405511811</v>
      </c>
      <c r="G63" s="87">
        <v>0.1426</v>
      </c>
      <c r="H63" s="87">
        <v>0.4603176</v>
      </c>
    </row>
    <row r="64" spans="1:8" ht="12.75">
      <c r="A64" s="10">
        <v>22054</v>
      </c>
      <c r="B64" s="10" t="s">
        <v>747</v>
      </c>
      <c r="C64" s="10" t="s">
        <v>551</v>
      </c>
      <c r="D64" s="262" t="s">
        <v>734</v>
      </c>
      <c r="E64" s="14">
        <v>80.95141700404855</v>
      </c>
      <c r="F64" s="87">
        <v>0.14775446399999997</v>
      </c>
      <c r="G64" s="87">
        <v>0.1386</v>
      </c>
      <c r="H64" s="87">
        <v>0.44207779999999997</v>
      </c>
    </row>
    <row r="65" spans="1:8" ht="12.75">
      <c r="A65" s="10">
        <v>22055</v>
      </c>
      <c r="B65" s="10" t="s">
        <v>748</v>
      </c>
      <c r="C65" s="10" t="s">
        <v>551</v>
      </c>
      <c r="D65" s="262" t="s">
        <v>734</v>
      </c>
      <c r="E65" s="14">
        <v>85.70694087403594</v>
      </c>
      <c r="F65" s="87">
        <v>0.12589283529411763</v>
      </c>
      <c r="G65" s="87">
        <v>0.11991951710261568</v>
      </c>
      <c r="H65" s="87">
        <v>0.4075225352112676</v>
      </c>
    </row>
    <row r="66" spans="1:8" ht="12.75">
      <c r="A66" s="10">
        <v>22063</v>
      </c>
      <c r="B66" s="10" t="s">
        <v>749</v>
      </c>
      <c r="C66" s="10" t="s">
        <v>551</v>
      </c>
      <c r="D66" s="262" t="s">
        <v>734</v>
      </c>
      <c r="E66" s="14">
        <v>82.3952326028451</v>
      </c>
      <c r="F66" s="112">
        <v>0.07568120866141731</v>
      </c>
      <c r="G66" s="112">
        <v>0.0649402390438247</v>
      </c>
      <c r="H66" s="87">
        <v>0.4258513944223107</v>
      </c>
    </row>
    <row r="67" spans="1:8" ht="12.75">
      <c r="A67" s="10">
        <v>22064</v>
      </c>
      <c r="B67" s="10" t="s">
        <v>750</v>
      </c>
      <c r="C67" s="10" t="s">
        <v>551</v>
      </c>
      <c r="D67" s="262" t="s">
        <v>734</v>
      </c>
      <c r="E67" s="14">
        <v>80.46602447279353</v>
      </c>
      <c r="F67" s="112">
        <v>0.047503604838709676</v>
      </c>
      <c r="G67" s="87">
        <v>0.19658634538152608</v>
      </c>
      <c r="H67" s="87">
        <v>0.39086967871485945</v>
      </c>
    </row>
    <row r="68" spans="1:8" ht="12.75">
      <c r="A68" s="10">
        <v>22065</v>
      </c>
      <c r="B68" s="10" t="s">
        <v>751</v>
      </c>
      <c r="C68" s="10" t="s">
        <v>551</v>
      </c>
      <c r="D68" s="262" t="s">
        <v>734</v>
      </c>
      <c r="E68" s="14">
        <v>81.82207276062366</v>
      </c>
      <c r="F68" s="112">
        <v>0.026251927710843375</v>
      </c>
      <c r="G68" t="s">
        <v>548</v>
      </c>
      <c r="H68" s="87">
        <v>0.4516005952380952</v>
      </c>
    </row>
    <row r="69" spans="1:8" ht="12.75">
      <c r="A69" s="10">
        <v>22066</v>
      </c>
      <c r="B69" s="10" t="s">
        <v>752</v>
      </c>
      <c r="C69" s="10" t="s">
        <v>551</v>
      </c>
      <c r="D69" s="262" t="s">
        <v>734</v>
      </c>
      <c r="E69" s="14">
        <v>81.56495468277944</v>
      </c>
      <c r="F69" s="112">
        <v>0.07181525196850394</v>
      </c>
      <c r="G69" s="112">
        <v>0.06746506986027946</v>
      </c>
      <c r="H69" s="87">
        <v>0.4013161676646706</v>
      </c>
    </row>
    <row r="70" spans="1:8" ht="12.75">
      <c r="A70" s="10">
        <v>22067</v>
      </c>
      <c r="B70" s="10" t="s">
        <v>753</v>
      </c>
      <c r="C70" s="10" t="s">
        <v>551</v>
      </c>
      <c r="D70" s="262" t="s">
        <v>734</v>
      </c>
      <c r="E70" s="14">
        <v>83.91993957703929</v>
      </c>
      <c r="F70" s="112">
        <v>0.03302984824902724</v>
      </c>
      <c r="G70" t="s">
        <v>548</v>
      </c>
      <c r="H70" s="87">
        <v>0.4122784431137725</v>
      </c>
    </row>
    <row r="71" spans="1:8" ht="12.75">
      <c r="A71" s="10">
        <v>22068</v>
      </c>
      <c r="B71" s="10" t="s">
        <v>754</v>
      </c>
      <c r="C71" s="10" t="s">
        <v>551</v>
      </c>
      <c r="D71" s="262" t="s">
        <v>734</v>
      </c>
      <c r="E71" s="14">
        <v>78.81298992161254</v>
      </c>
      <c r="F71" t="s">
        <v>547</v>
      </c>
      <c r="G71" s="112">
        <v>0.0994</v>
      </c>
      <c r="H71" s="87">
        <v>0.34026</v>
      </c>
    </row>
    <row r="72" spans="1:8" ht="12.75">
      <c r="A72" s="10">
        <v>22069</v>
      </c>
      <c r="B72" s="10" t="s">
        <v>755</v>
      </c>
      <c r="C72" s="10" t="s">
        <v>551</v>
      </c>
      <c r="D72" s="262" t="s">
        <v>734</v>
      </c>
      <c r="E72" s="14">
        <v>80.73934588701684</v>
      </c>
      <c r="F72" s="112">
        <v>0.06854795294117648</v>
      </c>
      <c r="G72" t="s">
        <v>548</v>
      </c>
      <c r="H72" s="87">
        <v>0.2917524193548387</v>
      </c>
    </row>
    <row r="73" spans="1:8" ht="12.75">
      <c r="A73" s="10">
        <v>22070</v>
      </c>
      <c r="B73" s="10" t="s">
        <v>756</v>
      </c>
      <c r="C73" s="10" t="s">
        <v>551</v>
      </c>
      <c r="D73" s="262" t="s">
        <v>734</v>
      </c>
      <c r="E73" s="14">
        <v>82.06879109762265</v>
      </c>
      <c r="F73" s="112">
        <v>0.038554224899598394</v>
      </c>
      <c r="G73" s="112">
        <v>0.09236947791164658</v>
      </c>
      <c r="H73" s="87">
        <v>0.372967469879518</v>
      </c>
    </row>
    <row r="74" spans="1:8" ht="12.75">
      <c r="A74" s="4"/>
      <c r="B74" s="4"/>
      <c r="C74" s="4"/>
      <c r="D74" s="4"/>
      <c r="E74" s="4"/>
      <c r="F74" s="173"/>
      <c r="G74" s="174"/>
      <c r="H74" s="54"/>
    </row>
    <row r="75" spans="1:8" ht="12.75">
      <c r="A75" s="10"/>
      <c r="B75" s="10"/>
      <c r="C75" s="10"/>
      <c r="D75" s="10"/>
      <c r="E75" s="10"/>
      <c r="F75" s="67"/>
      <c r="G75" s="74"/>
      <c r="H75" s="87"/>
    </row>
    <row r="76" ht="14.25">
      <c r="A76" s="122" t="s">
        <v>490</v>
      </c>
    </row>
    <row r="77" ht="14.25">
      <c r="A77" s="122" t="s">
        <v>385</v>
      </c>
    </row>
    <row r="78" ht="14.25">
      <c r="A78" s="16" t="s">
        <v>735</v>
      </c>
    </row>
  </sheetData>
  <printOptions/>
  <pageMargins left="0.75" right="0.75" top="1" bottom="1" header="0.5" footer="0.5"/>
  <pageSetup firstPageNumber="22" useFirstPageNumber="1" horizontalDpi="600" verticalDpi="600" orientation="portrait" r:id="rId1"/>
  <headerFooter alignWithMargins="0"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12" max="12" width="10.8515625" style="0" customWidth="1"/>
    <col min="13" max="13" width="10.140625" style="0" customWidth="1"/>
    <col min="14" max="14" width="51.00390625" style="0" customWidth="1"/>
  </cols>
  <sheetData>
    <row r="1" ht="15.75">
      <c r="A1" s="7" t="s">
        <v>669</v>
      </c>
    </row>
    <row r="2" spans="1:2" ht="15.75">
      <c r="A2" s="27"/>
      <c r="B2" t="s">
        <v>4</v>
      </c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2" spans="3:8" ht="12.75">
      <c r="C12" s="10" t="s">
        <v>77</v>
      </c>
      <c r="D12" s="10" t="s">
        <v>15</v>
      </c>
      <c r="F12" s="9" t="s">
        <v>78</v>
      </c>
      <c r="G12" s="9" t="s">
        <v>79</v>
      </c>
      <c r="H12" s="10" t="s">
        <v>15</v>
      </c>
    </row>
    <row r="13" spans="1:8" ht="14.25">
      <c r="A13" s="4" t="s">
        <v>18</v>
      </c>
      <c r="B13" s="4" t="s">
        <v>80</v>
      </c>
      <c r="C13" s="4" t="s">
        <v>81</v>
      </c>
      <c r="D13" s="4" t="s">
        <v>207</v>
      </c>
      <c r="E13" s="4" t="s">
        <v>19</v>
      </c>
      <c r="F13" s="28" t="s">
        <v>82</v>
      </c>
      <c r="G13" s="28" t="s">
        <v>83</v>
      </c>
      <c r="H13" s="28" t="s">
        <v>84</v>
      </c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84">
        <v>36706</v>
      </c>
      <c r="B15" s="84">
        <v>36740</v>
      </c>
      <c r="C15" s="63">
        <v>21485</v>
      </c>
      <c r="D15" s="25" t="s">
        <v>260</v>
      </c>
      <c r="E15" s="3" t="s">
        <v>120</v>
      </c>
      <c r="F15" s="13">
        <v>723.918038</v>
      </c>
      <c r="G15" s="14">
        <v>169.786332</v>
      </c>
      <c r="H15" s="29">
        <f>ABS(((G15*5)/F15*100)-100)</f>
        <v>17.269029840088052</v>
      </c>
    </row>
    <row r="16" spans="1:8" ht="12.75">
      <c r="A16" s="84">
        <v>36706</v>
      </c>
      <c r="B16" s="84">
        <v>36740</v>
      </c>
      <c r="C16" s="63">
        <v>21485</v>
      </c>
      <c r="D16" s="25" t="s">
        <v>260</v>
      </c>
      <c r="E16" s="3" t="s">
        <v>121</v>
      </c>
      <c r="F16" s="59">
        <v>34.849008</v>
      </c>
      <c r="G16" s="74">
        <v>7.702624</v>
      </c>
      <c r="H16" s="29">
        <f>ABS(((G16*5)/F16*100)-100)</f>
        <v>10.514250506068933</v>
      </c>
    </row>
    <row r="17" spans="1:8" ht="12.75">
      <c r="A17" s="84">
        <v>36706</v>
      </c>
      <c r="B17" s="84">
        <v>36740</v>
      </c>
      <c r="C17" s="63">
        <v>21485</v>
      </c>
      <c r="D17" s="25" t="s">
        <v>260</v>
      </c>
      <c r="E17" s="3" t="s">
        <v>122</v>
      </c>
      <c r="F17" s="59">
        <v>29.432146</v>
      </c>
      <c r="G17" s="74">
        <v>6.453187</v>
      </c>
      <c r="H17" s="29">
        <f>ABS(((G17*5)/F17*100)-100)</f>
        <v>9.62821059667209</v>
      </c>
    </row>
    <row r="18" spans="1:8" ht="12.75">
      <c r="A18" s="84">
        <v>36706</v>
      </c>
      <c r="B18" s="84">
        <v>36740</v>
      </c>
      <c r="C18" s="63">
        <v>21485</v>
      </c>
      <c r="D18" s="25" t="s">
        <v>260</v>
      </c>
      <c r="E18" s="3" t="s">
        <v>123</v>
      </c>
      <c r="F18" s="13">
        <v>290.275081</v>
      </c>
      <c r="G18" s="14">
        <v>66.443461</v>
      </c>
      <c r="H18" s="29">
        <f>ABS(((G18*5)/F18*100)-100)</f>
        <v>14.449130065008916</v>
      </c>
    </row>
    <row r="19" spans="1:8" ht="12.75">
      <c r="A19" s="84">
        <v>36706</v>
      </c>
      <c r="B19" s="84">
        <v>36740</v>
      </c>
      <c r="C19" s="63">
        <v>21485</v>
      </c>
      <c r="D19" s="25" t="s">
        <v>260</v>
      </c>
      <c r="E19" s="3" t="s">
        <v>125</v>
      </c>
      <c r="F19" s="59">
        <v>29.348961</v>
      </c>
      <c r="G19" s="74">
        <v>6.078512</v>
      </c>
      <c r="H19" s="29">
        <f>ABS(((G19*5)/F19*100)-100)</f>
        <v>3.5558294550870073</v>
      </c>
    </row>
    <row r="20" spans="1:8" ht="12.75">
      <c r="A20" s="84"/>
      <c r="B20" s="84"/>
      <c r="C20" s="63"/>
      <c r="D20" s="25"/>
      <c r="E20" s="3"/>
      <c r="F20" s="59"/>
      <c r="G20" s="74"/>
      <c r="H20" s="29"/>
    </row>
    <row r="21" spans="1:8" ht="12.75">
      <c r="A21" s="84">
        <v>36706</v>
      </c>
      <c r="B21" s="84">
        <v>36740</v>
      </c>
      <c r="C21" s="63">
        <v>21496</v>
      </c>
      <c r="D21" s="25" t="s">
        <v>269</v>
      </c>
      <c r="E21" s="3" t="s">
        <v>120</v>
      </c>
      <c r="F21" s="13">
        <v>348.671858</v>
      </c>
      <c r="G21" s="14">
        <v>72.616565</v>
      </c>
      <c r="H21" s="29">
        <f>ABS(((G21*5)/F21*100)-100)</f>
        <v>4.133102993359429</v>
      </c>
    </row>
    <row r="22" spans="1:8" ht="12.75">
      <c r="A22" s="84">
        <v>36706</v>
      </c>
      <c r="B22" s="84">
        <v>36740</v>
      </c>
      <c r="C22" s="63">
        <v>21496</v>
      </c>
      <c r="D22" s="25" t="s">
        <v>269</v>
      </c>
      <c r="E22" s="3" t="s">
        <v>121</v>
      </c>
      <c r="F22" s="59">
        <v>42.230377</v>
      </c>
      <c r="G22" s="74">
        <v>8.864351</v>
      </c>
      <c r="H22" s="29">
        <f>ABS(((G22*5)/F22*100)-100)</f>
        <v>4.9523071982047355</v>
      </c>
    </row>
    <row r="23" spans="1:8" ht="12.75">
      <c r="A23" s="84">
        <v>36706</v>
      </c>
      <c r="B23" s="84">
        <v>36740</v>
      </c>
      <c r="C23" s="63">
        <v>21496</v>
      </c>
      <c r="D23" s="25" t="s">
        <v>269</v>
      </c>
      <c r="E23" s="3" t="s">
        <v>122</v>
      </c>
      <c r="F23" s="59">
        <v>40.25472</v>
      </c>
      <c r="G23" s="74">
        <v>8.387967</v>
      </c>
      <c r="H23" s="29">
        <f>ABS(((G23*5)/F23*100)-100)</f>
        <v>4.186130222741596</v>
      </c>
    </row>
    <row r="24" spans="1:8" ht="15" customHeight="1">
      <c r="A24" s="84">
        <v>36706</v>
      </c>
      <c r="B24" s="84">
        <v>36740</v>
      </c>
      <c r="C24" s="63">
        <v>21496</v>
      </c>
      <c r="D24" s="25" t="s">
        <v>269</v>
      </c>
      <c r="E24" s="3" t="s">
        <v>123</v>
      </c>
      <c r="F24" s="13">
        <v>313.276496</v>
      </c>
      <c r="G24" s="14">
        <v>67.033745</v>
      </c>
      <c r="H24" s="29">
        <f>ABS(((G24*5)/F24*100)-100)</f>
        <v>6.988149216275701</v>
      </c>
    </row>
    <row r="25" spans="1:8" ht="12.75">
      <c r="A25" s="84">
        <v>36706</v>
      </c>
      <c r="B25" s="84">
        <v>36740</v>
      </c>
      <c r="C25" s="63">
        <v>21496</v>
      </c>
      <c r="D25" s="25" t="s">
        <v>269</v>
      </c>
      <c r="E25" s="3" t="s">
        <v>125</v>
      </c>
      <c r="F25" s="59">
        <v>30.218808</v>
      </c>
      <c r="G25" s="74">
        <v>6.084486</v>
      </c>
      <c r="H25" s="29">
        <f>ABS(((G25*5)/F25*100)-100)</f>
        <v>0.6738253871562279</v>
      </c>
    </row>
    <row r="26" spans="1:8" ht="12.75">
      <c r="A26" s="5"/>
      <c r="B26" s="5"/>
      <c r="C26" s="5"/>
      <c r="D26" s="5"/>
      <c r="E26" s="5"/>
      <c r="F26" s="5"/>
      <c r="G26" s="5"/>
      <c r="H26" s="38"/>
    </row>
    <row r="27" ht="18.75" customHeight="1"/>
    <row r="28" ht="18.75" customHeight="1">
      <c r="A28" s="16" t="s">
        <v>85</v>
      </c>
    </row>
    <row r="29" spans="1:4" ht="12.75" customHeight="1">
      <c r="A29" s="17" t="s">
        <v>109</v>
      </c>
      <c r="C29" s="17"/>
      <c r="D29" s="17"/>
    </row>
    <row r="30" spans="1:4" ht="12.75">
      <c r="A30" s="17" t="s">
        <v>110</v>
      </c>
      <c r="C30" s="17"/>
      <c r="D30" s="17"/>
    </row>
    <row r="31" ht="17.25" customHeight="1">
      <c r="A31" s="16" t="s">
        <v>272</v>
      </c>
    </row>
    <row r="32" ht="18.75" customHeight="1">
      <c r="A32" s="16" t="s">
        <v>86</v>
      </c>
    </row>
    <row r="33" ht="12.75">
      <c r="A33" t="s">
        <v>87</v>
      </c>
    </row>
    <row r="35" ht="14.25">
      <c r="A35" s="16" t="s">
        <v>15</v>
      </c>
    </row>
    <row r="37" ht="14.25">
      <c r="A37" s="16" t="s">
        <v>15</v>
      </c>
    </row>
  </sheetData>
  <printOptions/>
  <pageMargins left="1.44" right="0.6" top="0.91" bottom="1" header="0.5" footer="0.5"/>
  <pageSetup firstPageNumber="68" useFirstPageNumber="1" horizontalDpi="600" verticalDpi="600" orientation="portrait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2" sqref="A2"/>
    </sheetView>
  </sheetViews>
  <sheetFormatPr defaultColWidth="9.140625" defaultRowHeight="12.75"/>
  <cols>
    <col min="3" max="3" width="16.421875" style="0" customWidth="1"/>
    <col min="6" max="6" width="10.8515625" style="0" customWidth="1"/>
    <col min="7" max="7" width="6.7109375" style="0" customWidth="1"/>
  </cols>
  <sheetData>
    <row r="1" ht="18.75">
      <c r="A1" s="7" t="s">
        <v>670</v>
      </c>
    </row>
    <row r="2" spans="2:16" ht="15.75">
      <c r="B2" t="s">
        <v>5</v>
      </c>
      <c r="N2" s="10"/>
      <c r="O2" s="10"/>
      <c r="P2" s="10"/>
    </row>
    <row r="10" ht="12.75">
      <c r="F10" s="10" t="s">
        <v>15</v>
      </c>
    </row>
    <row r="11" spans="5:8" ht="12.75">
      <c r="E11" s="10" t="s">
        <v>88</v>
      </c>
      <c r="F11" s="10" t="s">
        <v>88</v>
      </c>
      <c r="G11" s="10" t="s">
        <v>89</v>
      </c>
      <c r="H11" s="10" t="s">
        <v>27</v>
      </c>
    </row>
    <row r="12" spans="1:8" ht="14.25">
      <c r="A12" s="4" t="s">
        <v>32</v>
      </c>
      <c r="B12" s="24" t="s">
        <v>80</v>
      </c>
      <c r="C12" s="4" t="s">
        <v>55</v>
      </c>
      <c r="D12" s="4" t="s">
        <v>19</v>
      </c>
      <c r="E12" s="4" t="s">
        <v>91</v>
      </c>
      <c r="F12" s="4" t="s">
        <v>90</v>
      </c>
      <c r="G12" s="4" t="s">
        <v>92</v>
      </c>
      <c r="H12" s="4" t="s">
        <v>93</v>
      </c>
    </row>
    <row r="13" spans="1:8" ht="12.75">
      <c r="A13" s="3"/>
      <c r="B13" s="6"/>
      <c r="C13" s="6"/>
      <c r="D13" s="3"/>
      <c r="E13" s="3"/>
      <c r="F13" s="3"/>
      <c r="G13" s="3"/>
      <c r="H13" s="3"/>
    </row>
    <row r="14" spans="1:8" ht="12.75">
      <c r="A14" s="83">
        <v>36691</v>
      </c>
      <c r="B14" s="83">
        <v>36726</v>
      </c>
      <c r="C14" s="83" t="s">
        <v>59</v>
      </c>
      <c r="D14" s="3" t="s">
        <v>121</v>
      </c>
      <c r="E14" s="21">
        <v>100</v>
      </c>
      <c r="F14" s="13">
        <v>109.66646</v>
      </c>
      <c r="G14" s="3">
        <v>5</v>
      </c>
      <c r="H14" s="26">
        <f>F14/100*100</f>
        <v>109.66646</v>
      </c>
    </row>
    <row r="15" spans="1:8" ht="12.75">
      <c r="A15" s="83">
        <v>36691</v>
      </c>
      <c r="B15" s="83">
        <v>36726</v>
      </c>
      <c r="C15" s="83" t="s">
        <v>59</v>
      </c>
      <c r="D15" s="3" t="s">
        <v>122</v>
      </c>
      <c r="E15" s="21">
        <v>100</v>
      </c>
      <c r="F15" s="13">
        <v>93.54577499999999</v>
      </c>
      <c r="G15" s="3">
        <v>5</v>
      </c>
      <c r="H15" s="26">
        <f>F15/100*100</f>
        <v>93.54577499999999</v>
      </c>
    </row>
    <row r="16" spans="1:8" ht="12.75">
      <c r="A16" s="83">
        <v>36691</v>
      </c>
      <c r="B16" s="83">
        <v>36726</v>
      </c>
      <c r="C16" s="83" t="s">
        <v>59</v>
      </c>
      <c r="D16" s="3" t="s">
        <v>123</v>
      </c>
      <c r="E16" s="21">
        <v>100</v>
      </c>
      <c r="F16" s="13">
        <v>112.641865</v>
      </c>
      <c r="G16" s="3">
        <v>5</v>
      </c>
      <c r="H16" s="26">
        <f>F16/100*100</f>
        <v>112.641865</v>
      </c>
    </row>
    <row r="17" spans="1:8" ht="12.75">
      <c r="A17" s="83">
        <v>36691</v>
      </c>
      <c r="B17" s="83">
        <v>36726</v>
      </c>
      <c r="C17" s="83" t="s">
        <v>59</v>
      </c>
      <c r="D17" s="3" t="s">
        <v>125</v>
      </c>
      <c r="E17" s="21">
        <v>100</v>
      </c>
      <c r="F17" s="13">
        <v>93.72214</v>
      </c>
      <c r="G17" s="3">
        <v>5</v>
      </c>
      <c r="H17" s="26">
        <f>F17/100*100</f>
        <v>93.72214</v>
      </c>
    </row>
    <row r="18" spans="1:8" ht="12.75">
      <c r="A18" s="83"/>
      <c r="B18" s="83"/>
      <c r="C18" s="83"/>
      <c r="D18" s="3"/>
      <c r="E18" s="21"/>
      <c r="F18" s="13"/>
      <c r="G18" s="3"/>
      <c r="H18" s="26"/>
    </row>
    <row r="19" spans="1:8" ht="12.75">
      <c r="A19" s="84">
        <v>36706</v>
      </c>
      <c r="B19" s="84">
        <v>36740</v>
      </c>
      <c r="C19" s="83" t="s">
        <v>273</v>
      </c>
      <c r="D19" s="3" t="s">
        <v>121</v>
      </c>
      <c r="E19" s="21">
        <v>100</v>
      </c>
      <c r="F19" s="13">
        <v>97.65800499999999</v>
      </c>
      <c r="G19" s="3">
        <v>5</v>
      </c>
      <c r="H19" s="26">
        <f>F19/100*100</f>
        <v>97.65800499999999</v>
      </c>
    </row>
    <row r="20" spans="1:8" ht="12.75">
      <c r="A20" s="84">
        <v>36706</v>
      </c>
      <c r="B20" s="84">
        <v>36740</v>
      </c>
      <c r="C20" s="83" t="s">
        <v>273</v>
      </c>
      <c r="D20" s="3" t="s">
        <v>122</v>
      </c>
      <c r="E20" s="21">
        <v>100</v>
      </c>
      <c r="F20" s="13">
        <v>92.95884</v>
      </c>
      <c r="G20" s="3">
        <v>5</v>
      </c>
      <c r="H20" s="26">
        <f>F20/100*100</f>
        <v>92.95884</v>
      </c>
    </row>
    <row r="21" spans="1:8" ht="12.75">
      <c r="A21" s="84">
        <v>36706</v>
      </c>
      <c r="B21" s="84">
        <v>36740</v>
      </c>
      <c r="C21" s="83" t="s">
        <v>273</v>
      </c>
      <c r="D21" s="3" t="s">
        <v>123</v>
      </c>
      <c r="E21" s="21">
        <v>100</v>
      </c>
      <c r="F21" s="13">
        <v>108.135905</v>
      </c>
      <c r="G21" s="3">
        <v>5</v>
      </c>
      <c r="H21" s="26">
        <f>F21/100*100</f>
        <v>108.135905</v>
      </c>
    </row>
    <row r="22" spans="1:8" ht="12.75">
      <c r="A22" s="84">
        <v>36706</v>
      </c>
      <c r="B22" s="84">
        <v>36740</v>
      </c>
      <c r="C22" s="83" t="s">
        <v>273</v>
      </c>
      <c r="D22" s="3" t="s">
        <v>125</v>
      </c>
      <c r="E22" s="21">
        <v>100</v>
      </c>
      <c r="F22" s="13">
        <v>94.40406</v>
      </c>
      <c r="G22" s="3">
        <v>5</v>
      </c>
      <c r="H22" s="26">
        <f>F22/100*100</f>
        <v>94.40406</v>
      </c>
    </row>
    <row r="23" spans="1:8" ht="12.75">
      <c r="A23" s="83"/>
      <c r="B23" s="83"/>
      <c r="C23" s="83"/>
      <c r="D23" s="3"/>
      <c r="E23" s="21"/>
      <c r="F23" s="13"/>
      <c r="G23" s="3"/>
      <c r="H23" s="26"/>
    </row>
    <row r="24" spans="1:8" ht="12.75">
      <c r="A24" s="4"/>
      <c r="B24" s="24"/>
      <c r="C24" s="24"/>
      <c r="D24" s="4"/>
      <c r="E24" s="56"/>
      <c r="F24" s="36"/>
      <c r="G24" s="4"/>
      <c r="H24" s="37"/>
    </row>
    <row r="26" ht="14.25">
      <c r="A26" s="16" t="s">
        <v>94</v>
      </c>
    </row>
    <row r="27" ht="14.25">
      <c r="A27" s="16" t="s">
        <v>95</v>
      </c>
    </row>
  </sheetData>
  <printOptions/>
  <pageMargins left="1.33" right="0.75" top="1" bottom="1" header="0.57" footer="0.5"/>
  <pageSetup firstPageNumber="69" useFirstPageNumber="1" horizontalDpi="600" verticalDpi="600" orientation="portrait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4.8515625" style="0" customWidth="1"/>
    <col min="3" max="3" width="11.7109375" style="0" customWidth="1"/>
    <col min="4" max="5" width="7.28125" style="0" customWidth="1"/>
    <col min="6" max="6" width="7.421875" style="0" customWidth="1"/>
    <col min="7" max="7" width="7.140625" style="0" customWidth="1"/>
    <col min="8" max="8" width="7.8515625" style="0" customWidth="1"/>
    <col min="9" max="9" width="8.28125" style="0" customWidth="1"/>
    <col min="10" max="10" width="7.8515625" style="0" customWidth="1"/>
    <col min="13" max="13" width="7.8515625" style="0" customWidth="1"/>
    <col min="14" max="14" width="7.57421875" style="0" customWidth="1"/>
    <col min="15" max="15" width="7.7109375" style="0" customWidth="1"/>
    <col min="16" max="16" width="7.57421875" style="0" customWidth="1"/>
  </cols>
  <sheetData>
    <row r="1" ht="15.75">
      <c r="A1" s="7" t="s">
        <v>671</v>
      </c>
    </row>
    <row r="2" ht="15.75">
      <c r="B2" s="7" t="s">
        <v>672</v>
      </c>
    </row>
    <row r="13" spans="11:12" ht="12.75">
      <c r="K13" s="10" t="s">
        <v>373</v>
      </c>
      <c r="L13" s="10" t="s">
        <v>282</v>
      </c>
    </row>
    <row r="14" spans="10:12" ht="12.75">
      <c r="J14" s="10" t="s">
        <v>82</v>
      </c>
      <c r="K14" s="10" t="s">
        <v>60</v>
      </c>
      <c r="L14" s="10" t="s">
        <v>60</v>
      </c>
    </row>
    <row r="15" spans="1:16" ht="12.75">
      <c r="A15" s="10"/>
      <c r="B15" s="10"/>
      <c r="C15" s="10"/>
      <c r="D15" s="10" t="s">
        <v>368</v>
      </c>
      <c r="E15" s="10" t="s">
        <v>369</v>
      </c>
      <c r="F15" s="10" t="s">
        <v>370</v>
      </c>
      <c r="G15" s="10" t="s">
        <v>371</v>
      </c>
      <c r="H15" s="10" t="s">
        <v>372</v>
      </c>
      <c r="I15" s="10" t="s">
        <v>27</v>
      </c>
      <c r="J15" s="10" t="s">
        <v>262</v>
      </c>
      <c r="K15" s="10" t="s">
        <v>6</v>
      </c>
      <c r="L15" s="10" t="s">
        <v>6</v>
      </c>
      <c r="N15" s="10" t="s">
        <v>170</v>
      </c>
      <c r="P15" s="10" t="s">
        <v>171</v>
      </c>
    </row>
    <row r="16" spans="1:16" ht="14.25">
      <c r="A16" s="10" t="s">
        <v>18</v>
      </c>
      <c r="B16" s="10" t="s">
        <v>53</v>
      </c>
      <c r="C16" s="10" t="s">
        <v>55</v>
      </c>
      <c r="D16" s="10" t="s">
        <v>56</v>
      </c>
      <c r="E16" s="10" t="s">
        <v>35</v>
      </c>
      <c r="F16" s="10" t="s">
        <v>35</v>
      </c>
      <c r="G16" s="10" t="s">
        <v>35</v>
      </c>
      <c r="H16" s="10" t="s">
        <v>296</v>
      </c>
      <c r="I16" s="10" t="s">
        <v>318</v>
      </c>
      <c r="J16" s="10" t="s">
        <v>376</v>
      </c>
      <c r="K16" s="10" t="s">
        <v>261</v>
      </c>
      <c r="L16" s="10" t="s">
        <v>261</v>
      </c>
      <c r="M16" s="10" t="s">
        <v>283</v>
      </c>
      <c r="N16" s="10" t="s">
        <v>178</v>
      </c>
      <c r="O16" s="10" t="s">
        <v>37</v>
      </c>
      <c r="P16" s="10" t="s">
        <v>178</v>
      </c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9" spans="1:16" ht="12.75">
      <c r="A19" s="84">
        <v>36684</v>
      </c>
      <c r="B19" s="10" t="s">
        <v>277</v>
      </c>
      <c r="C19" s="30" t="s">
        <v>359</v>
      </c>
      <c r="D19" s="30" t="s">
        <v>60</v>
      </c>
      <c r="E19" s="30">
        <v>-0.0151</v>
      </c>
      <c r="F19" s="30">
        <v>-0.0764</v>
      </c>
      <c r="G19" s="30">
        <v>-0.0656</v>
      </c>
      <c r="H19" s="10">
        <v>100</v>
      </c>
      <c r="I19" s="30">
        <v>-0.05236666666666667</v>
      </c>
      <c r="J19" s="21">
        <v>20</v>
      </c>
      <c r="K19" s="58">
        <v>-0.0002618333333333334</v>
      </c>
      <c r="L19" s="178">
        <v>0.00016361260138917573</v>
      </c>
      <c r="M19" s="10" t="s">
        <v>343</v>
      </c>
      <c r="N19" s="10" t="s">
        <v>188</v>
      </c>
      <c r="O19" s="10" t="s">
        <v>343</v>
      </c>
      <c r="P19" s="10" t="s">
        <v>188</v>
      </c>
    </row>
    <row r="20" spans="1:16" ht="12.75">
      <c r="A20" s="84">
        <v>36684</v>
      </c>
      <c r="B20" s="10" t="s">
        <v>125</v>
      </c>
      <c r="C20" s="30" t="s">
        <v>359</v>
      </c>
      <c r="D20" s="30" t="s">
        <v>60</v>
      </c>
      <c r="E20" s="30">
        <v>-0.1088</v>
      </c>
      <c r="F20" s="30">
        <v>-0.1017</v>
      </c>
      <c r="G20" s="30">
        <v>-0.0198</v>
      </c>
      <c r="H20" s="10">
        <v>100</v>
      </c>
      <c r="I20" s="30">
        <v>-0.07676666666666666</v>
      </c>
      <c r="J20" s="21">
        <v>20</v>
      </c>
      <c r="K20" s="58">
        <v>-0.00038383333333333336</v>
      </c>
      <c r="L20" s="178">
        <v>0.00024731070201940977</v>
      </c>
      <c r="M20" s="10" t="s">
        <v>352</v>
      </c>
      <c r="N20" s="10" t="s">
        <v>188</v>
      </c>
      <c r="O20" s="10" t="s">
        <v>342</v>
      </c>
      <c r="P20" s="10" t="s">
        <v>188</v>
      </c>
    </row>
    <row r="21" spans="1:16" ht="12.75">
      <c r="A21" s="84">
        <v>36684</v>
      </c>
      <c r="B21" s="10" t="s">
        <v>125</v>
      </c>
      <c r="C21" s="30" t="s">
        <v>359</v>
      </c>
      <c r="D21" s="30" t="s">
        <v>60</v>
      </c>
      <c r="E21" s="30">
        <v>-0.0127</v>
      </c>
      <c r="F21" s="30">
        <v>-0.008</v>
      </c>
      <c r="G21" s="30">
        <v>0.1227</v>
      </c>
      <c r="H21" s="10">
        <v>100</v>
      </c>
      <c r="I21" s="10">
        <v>0.034</v>
      </c>
      <c r="J21" s="21">
        <v>20</v>
      </c>
      <c r="K21" s="58">
        <v>0.00017</v>
      </c>
      <c r="L21" s="178">
        <v>0.0003842619549213791</v>
      </c>
      <c r="M21" s="10" t="s">
        <v>352</v>
      </c>
      <c r="N21" s="10" t="s">
        <v>188</v>
      </c>
      <c r="O21" s="10" t="s">
        <v>342</v>
      </c>
      <c r="P21" s="10" t="s">
        <v>188</v>
      </c>
    </row>
    <row r="22" spans="1:16" ht="12.75">
      <c r="A22" s="84">
        <v>36703</v>
      </c>
      <c r="B22" s="10" t="s">
        <v>277</v>
      </c>
      <c r="C22" s="30" t="s">
        <v>562</v>
      </c>
      <c r="D22" s="30" t="s">
        <v>60</v>
      </c>
      <c r="E22" s="30">
        <v>0.076</v>
      </c>
      <c r="F22" s="30">
        <v>0.1438</v>
      </c>
      <c r="G22" s="30">
        <v>0.085</v>
      </c>
      <c r="H22" s="10">
        <v>100</v>
      </c>
      <c r="I22" s="10">
        <v>0.10160000000000001</v>
      </c>
      <c r="J22" s="124">
        <v>0.25</v>
      </c>
      <c r="K22" s="58">
        <v>0.04064</v>
      </c>
      <c r="L22" s="178">
        <v>0.014728910346661775</v>
      </c>
      <c r="M22" s="10" t="s">
        <v>389</v>
      </c>
      <c r="N22" s="10" t="s">
        <v>188</v>
      </c>
      <c r="O22" s="10" t="s">
        <v>342</v>
      </c>
      <c r="P22" s="10" t="s">
        <v>188</v>
      </c>
    </row>
    <row r="23" spans="1:16" ht="12.75">
      <c r="A23" s="84">
        <v>36703</v>
      </c>
      <c r="B23" s="10" t="s">
        <v>277</v>
      </c>
      <c r="C23" s="30" t="s">
        <v>562</v>
      </c>
      <c r="D23" s="30" t="s">
        <v>60</v>
      </c>
      <c r="E23" s="30">
        <v>0.0615</v>
      </c>
      <c r="F23" s="30">
        <v>0.0042</v>
      </c>
      <c r="G23" s="30">
        <v>0.1266</v>
      </c>
      <c r="H23" s="10">
        <v>100</v>
      </c>
      <c r="I23" s="10">
        <v>0.06409999999999999</v>
      </c>
      <c r="J23" s="124">
        <v>0.25</v>
      </c>
      <c r="K23" s="58">
        <v>0.025639999999999996</v>
      </c>
      <c r="L23" s="178">
        <v>0.024496563024228517</v>
      </c>
      <c r="M23" s="10" t="s">
        <v>389</v>
      </c>
      <c r="N23" s="10" t="s">
        <v>188</v>
      </c>
      <c r="O23" s="10" t="s">
        <v>342</v>
      </c>
      <c r="P23" s="10" t="s">
        <v>188</v>
      </c>
    </row>
    <row r="24" spans="1:16" ht="12" customHeight="1">
      <c r="A24" s="84">
        <v>36703</v>
      </c>
      <c r="B24" s="10" t="s">
        <v>125</v>
      </c>
      <c r="C24" s="30" t="s">
        <v>562</v>
      </c>
      <c r="D24" s="30" t="s">
        <v>60</v>
      </c>
      <c r="E24" s="30">
        <v>-0.0748</v>
      </c>
      <c r="F24" s="30">
        <v>0.1776</v>
      </c>
      <c r="G24" s="30">
        <v>0.1077</v>
      </c>
      <c r="H24" s="10">
        <v>100</v>
      </c>
      <c r="I24" s="10">
        <v>0.07016666666666667</v>
      </c>
      <c r="J24" s="124">
        <v>0.25</v>
      </c>
      <c r="K24" s="58">
        <v>0.028066666666666667</v>
      </c>
      <c r="L24" s="178">
        <v>0.052127541025194485</v>
      </c>
      <c r="M24" s="10" t="s">
        <v>389</v>
      </c>
      <c r="N24" s="10" t="s">
        <v>188</v>
      </c>
      <c r="O24" s="10" t="s">
        <v>343</v>
      </c>
      <c r="P24" s="10" t="s">
        <v>188</v>
      </c>
    </row>
    <row r="25" spans="1:16" ht="12" customHeight="1">
      <c r="A25" s="84">
        <v>36703</v>
      </c>
      <c r="B25" s="10" t="s">
        <v>125</v>
      </c>
      <c r="C25" s="30" t="s">
        <v>562</v>
      </c>
      <c r="D25" s="30" t="s">
        <v>60</v>
      </c>
      <c r="E25" s="30">
        <v>0.0597</v>
      </c>
      <c r="F25" s="30">
        <v>-0.0024</v>
      </c>
      <c r="G25" s="30">
        <v>-0.0387</v>
      </c>
      <c r="H25" s="10">
        <v>100</v>
      </c>
      <c r="I25" s="10">
        <v>0.0062000000000000015</v>
      </c>
      <c r="J25" s="124">
        <v>0.25</v>
      </c>
      <c r="K25" s="58">
        <v>0.0024800000000000004</v>
      </c>
      <c r="L25" s="178">
        <v>0.019904210609818215</v>
      </c>
      <c r="M25" s="10" t="s">
        <v>389</v>
      </c>
      <c r="N25" s="10" t="s">
        <v>188</v>
      </c>
      <c r="O25" s="10" t="s">
        <v>343</v>
      </c>
      <c r="P25" s="10" t="s">
        <v>188</v>
      </c>
    </row>
    <row r="26" spans="1:16" ht="12" customHeight="1">
      <c r="A26" s="84">
        <v>36851</v>
      </c>
      <c r="B26" s="10" t="s">
        <v>464</v>
      </c>
      <c r="C26" s="30" t="s">
        <v>568</v>
      </c>
      <c r="D26" s="30" t="s">
        <v>60</v>
      </c>
      <c r="E26" s="30">
        <v>-0.0662</v>
      </c>
      <c r="F26" s="30">
        <v>-0.0366</v>
      </c>
      <c r="G26" s="30">
        <v>-0.0451</v>
      </c>
      <c r="H26" s="10">
        <v>100</v>
      </c>
      <c r="I26" s="10">
        <v>-0.049300000000000004</v>
      </c>
      <c r="J26" s="124">
        <v>0.3</v>
      </c>
      <c r="K26" s="10">
        <v>-0.016433333333333338</v>
      </c>
      <c r="L26" s="178">
        <v>0.0050801356062390455</v>
      </c>
      <c r="M26" s="10" t="s">
        <v>555</v>
      </c>
      <c r="N26" s="10" t="s">
        <v>188</v>
      </c>
      <c r="O26" s="10" t="s">
        <v>554</v>
      </c>
      <c r="P26" s="10" t="s">
        <v>188</v>
      </c>
    </row>
    <row r="27" spans="1:16" ht="12" customHeight="1">
      <c r="A27" s="84">
        <v>36844</v>
      </c>
      <c r="B27" s="10" t="s">
        <v>277</v>
      </c>
      <c r="C27" s="30" t="s">
        <v>568</v>
      </c>
      <c r="D27" s="30" t="s">
        <v>60</v>
      </c>
      <c r="E27" s="30">
        <v>0.1009</v>
      </c>
      <c r="F27" s="30">
        <v>0.1343</v>
      </c>
      <c r="G27" s="30">
        <v>0.0193</v>
      </c>
      <c r="H27" s="10">
        <v>100</v>
      </c>
      <c r="I27" s="10">
        <v>0.08483333333333333</v>
      </c>
      <c r="J27" s="124">
        <v>0.5</v>
      </c>
      <c r="K27" s="58">
        <v>0.016966666666666665</v>
      </c>
      <c r="L27" s="178">
        <v>0.011831911651687285</v>
      </c>
      <c r="M27" s="10" t="s">
        <v>389</v>
      </c>
      <c r="N27" s="10" t="s">
        <v>188</v>
      </c>
      <c r="O27" s="10" t="s">
        <v>342</v>
      </c>
      <c r="P27" s="10" t="s">
        <v>188</v>
      </c>
    </row>
    <row r="28" spans="1:16" ht="12" customHeight="1">
      <c r="A28" s="84">
        <v>36860</v>
      </c>
      <c r="B28" s="10" t="s">
        <v>277</v>
      </c>
      <c r="C28" s="30" t="s">
        <v>568</v>
      </c>
      <c r="D28" s="30" t="s">
        <v>60</v>
      </c>
      <c r="E28" s="30">
        <v>0.047</v>
      </c>
      <c r="F28" s="30">
        <v>0.073</v>
      </c>
      <c r="G28" s="30">
        <v>0.0208</v>
      </c>
      <c r="H28" s="10">
        <v>100</v>
      </c>
      <c r="I28" s="10">
        <v>0.04693333333333333</v>
      </c>
      <c r="J28" s="124">
        <v>0.5</v>
      </c>
      <c r="K28" s="58">
        <v>0.009386666666666665</v>
      </c>
      <c r="L28" s="178">
        <v>0.005220012771376461</v>
      </c>
      <c r="M28" s="10" t="s">
        <v>389</v>
      </c>
      <c r="N28" s="10" t="s">
        <v>188</v>
      </c>
      <c r="O28" s="10" t="s">
        <v>342</v>
      </c>
      <c r="P28" s="10" t="s">
        <v>188</v>
      </c>
    </row>
    <row r="29" spans="1:16" ht="12" customHeight="1">
      <c r="A29" s="84">
        <v>36844</v>
      </c>
      <c r="B29" s="10" t="s">
        <v>125</v>
      </c>
      <c r="C29" s="30" t="s">
        <v>568</v>
      </c>
      <c r="D29" s="30" t="s">
        <v>60</v>
      </c>
      <c r="E29" s="30">
        <v>0.0215</v>
      </c>
      <c r="F29" s="30">
        <v>0.0108</v>
      </c>
      <c r="G29" s="30">
        <v>0.0681</v>
      </c>
      <c r="H29" s="10">
        <v>100</v>
      </c>
      <c r="I29" s="10">
        <v>0.033466666666666665</v>
      </c>
      <c r="J29" s="124">
        <v>0.5</v>
      </c>
      <c r="K29" s="58">
        <v>0.006693333333333333</v>
      </c>
      <c r="L29" s="178">
        <v>0.006093351568171111</v>
      </c>
      <c r="M29" s="10" t="s">
        <v>389</v>
      </c>
      <c r="N29" s="10" t="s">
        <v>188</v>
      </c>
      <c r="O29" s="10" t="s">
        <v>343</v>
      </c>
      <c r="P29" s="10" t="s">
        <v>188</v>
      </c>
    </row>
    <row r="30" spans="1:16" ht="12" customHeight="1">
      <c r="A30" s="84">
        <v>36860</v>
      </c>
      <c r="B30" s="10" t="s">
        <v>125</v>
      </c>
      <c r="C30" s="30" t="s">
        <v>568</v>
      </c>
      <c r="D30" s="30" t="s">
        <v>60</v>
      </c>
      <c r="E30" s="30">
        <v>0.0383</v>
      </c>
      <c r="F30" s="30">
        <v>0.1303</v>
      </c>
      <c r="G30" s="30">
        <v>-0.0298</v>
      </c>
      <c r="H30" s="10">
        <v>100</v>
      </c>
      <c r="I30" s="10">
        <v>0.04626666666666667</v>
      </c>
      <c r="J30" s="124">
        <v>0.5</v>
      </c>
      <c r="K30" s="58">
        <v>0.009253333333333334</v>
      </c>
      <c r="L30" s="178">
        <v>0.016069353855501883</v>
      </c>
      <c r="M30" s="10" t="s">
        <v>389</v>
      </c>
      <c r="N30" s="10" t="s">
        <v>188</v>
      </c>
      <c r="O30" s="10" t="s">
        <v>343</v>
      </c>
      <c r="P30" s="10" t="s">
        <v>188</v>
      </c>
    </row>
    <row r="31" spans="1:16" ht="12.75">
      <c r="A31" s="35"/>
      <c r="B31" s="4"/>
      <c r="C31" s="4"/>
      <c r="D31" s="4"/>
      <c r="E31" s="53"/>
      <c r="F31" s="53"/>
      <c r="G31" s="53"/>
      <c r="H31" s="37"/>
      <c r="I31" s="120"/>
      <c r="J31" s="36"/>
      <c r="K31" s="121"/>
      <c r="L31" s="5"/>
      <c r="M31" s="4"/>
      <c r="N31" s="4"/>
      <c r="O31" s="4"/>
      <c r="P31" s="4"/>
    </row>
    <row r="33" ht="14.25">
      <c r="A33" s="16" t="s">
        <v>284</v>
      </c>
    </row>
    <row r="34" ht="14.25">
      <c r="A34" s="16" t="s">
        <v>7</v>
      </c>
    </row>
    <row r="35" ht="14.25">
      <c r="A35" s="16" t="s">
        <v>377</v>
      </c>
    </row>
  </sheetData>
  <printOptions/>
  <pageMargins left="0.43" right="0.32" top="1" bottom="1" header="0.5" footer="0.5"/>
  <pageSetup firstPageNumber="70" useFirstPageNumber="1" horizontalDpi="600" verticalDpi="60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3" width="10.00390625" style="0" customWidth="1"/>
    <col min="4" max="4" width="9.28125" style="0" customWidth="1"/>
    <col min="6" max="6" width="5.00390625" style="0" customWidth="1"/>
    <col min="7" max="7" width="7.57421875" style="0" customWidth="1"/>
    <col min="8" max="8" width="9.28125" style="0" customWidth="1"/>
    <col min="9" max="9" width="9.7109375" style="0" customWidth="1"/>
    <col min="10" max="10" width="9.8515625" style="0" customWidth="1"/>
    <col min="13" max="13" width="16.00390625" style="0" customWidth="1"/>
    <col min="14" max="14" width="19.8515625" style="0" customWidth="1"/>
    <col min="16" max="16" width="11.7109375" style="0" customWidth="1"/>
    <col min="17" max="17" width="17.8515625" style="0" customWidth="1"/>
  </cols>
  <sheetData>
    <row r="1" ht="15.75">
      <c r="A1" s="7" t="s">
        <v>673</v>
      </c>
    </row>
    <row r="2" ht="15.75">
      <c r="B2" s="7" t="s">
        <v>8</v>
      </c>
    </row>
    <row r="3" ht="15.75">
      <c r="B3" s="7" t="s">
        <v>9</v>
      </c>
    </row>
    <row r="4" ht="15.75">
      <c r="B4" s="7"/>
    </row>
    <row r="5" ht="15.75">
      <c r="B5" s="7"/>
    </row>
    <row r="6" ht="15.75">
      <c r="B6" s="7"/>
    </row>
    <row r="7" ht="12.75" customHeight="1">
      <c r="B7" s="7"/>
    </row>
    <row r="8" ht="12.75" customHeight="1">
      <c r="B8" s="7"/>
    </row>
    <row r="9" spans="2:10" ht="12.75" customHeight="1">
      <c r="B9" s="10" t="s">
        <v>654</v>
      </c>
      <c r="C9" s="10" t="s">
        <v>654</v>
      </c>
      <c r="D9" s="10" t="s">
        <v>654</v>
      </c>
      <c r="H9" s="10" t="s">
        <v>654</v>
      </c>
      <c r="I9" s="10" t="s">
        <v>654</v>
      </c>
      <c r="J9" s="10" t="s">
        <v>654</v>
      </c>
    </row>
    <row r="10" spans="1:10" ht="12.75">
      <c r="A10" s="5" t="s">
        <v>19</v>
      </c>
      <c r="B10" s="4" t="s">
        <v>194</v>
      </c>
      <c r="C10" s="4" t="s">
        <v>195</v>
      </c>
      <c r="D10" s="4" t="s">
        <v>196</v>
      </c>
      <c r="G10" s="5" t="s">
        <v>19</v>
      </c>
      <c r="H10" s="4" t="s">
        <v>194</v>
      </c>
      <c r="I10" s="4" t="s">
        <v>195</v>
      </c>
      <c r="J10" s="4" t="s">
        <v>196</v>
      </c>
    </row>
    <row r="12" spans="1:10" ht="12.75">
      <c r="A12" s="10" t="s">
        <v>392</v>
      </c>
      <c r="B12" s="9" t="s">
        <v>444</v>
      </c>
      <c r="C12" s="9" t="s">
        <v>444</v>
      </c>
      <c r="D12" s="9" t="s">
        <v>444</v>
      </c>
      <c r="G12" s="10" t="s">
        <v>415</v>
      </c>
      <c r="H12" s="9" t="s">
        <v>445</v>
      </c>
      <c r="I12" s="9" t="s">
        <v>445</v>
      </c>
      <c r="J12" s="9" t="s">
        <v>445</v>
      </c>
    </row>
    <row r="13" spans="1:10" ht="12.75">
      <c r="A13" s="10" t="s">
        <v>393</v>
      </c>
      <c r="B13" s="9" t="s">
        <v>444</v>
      </c>
      <c r="C13" s="9" t="s">
        <v>444</v>
      </c>
      <c r="D13" s="9" t="s">
        <v>444</v>
      </c>
      <c r="G13" s="10" t="s">
        <v>416</v>
      </c>
      <c r="H13" s="9" t="s">
        <v>445</v>
      </c>
      <c r="I13" s="9" t="s">
        <v>445</v>
      </c>
      <c r="J13" s="9" t="s">
        <v>445</v>
      </c>
    </row>
    <row r="14" spans="1:10" ht="12.75">
      <c r="A14" s="10" t="s">
        <v>394</v>
      </c>
      <c r="B14" s="9">
        <v>40</v>
      </c>
      <c r="C14" s="9">
        <v>50</v>
      </c>
      <c r="D14" s="9">
        <v>30</v>
      </c>
      <c r="G14" s="10" t="s">
        <v>417</v>
      </c>
      <c r="H14" s="9" t="s">
        <v>444</v>
      </c>
      <c r="I14" s="9" t="s">
        <v>444</v>
      </c>
      <c r="J14" s="9" t="s">
        <v>444</v>
      </c>
    </row>
    <row r="15" spans="1:13" ht="12.75">
      <c r="A15" s="10" t="s">
        <v>395</v>
      </c>
      <c r="B15" s="9" t="s">
        <v>445</v>
      </c>
      <c r="C15" s="9">
        <v>2</v>
      </c>
      <c r="D15" s="9" t="s">
        <v>445</v>
      </c>
      <c r="G15" s="10" t="s">
        <v>418</v>
      </c>
      <c r="H15" s="9" t="s">
        <v>444</v>
      </c>
      <c r="I15" s="9" t="s">
        <v>444</v>
      </c>
      <c r="J15" s="9" t="s">
        <v>444</v>
      </c>
      <c r="M15" s="10"/>
    </row>
    <row r="16" spans="1:13" ht="12.75">
      <c r="A16" s="10" t="s">
        <v>396</v>
      </c>
      <c r="B16" s="9" t="s">
        <v>445</v>
      </c>
      <c r="C16" s="9" t="s">
        <v>445</v>
      </c>
      <c r="D16" s="9" t="s">
        <v>445</v>
      </c>
      <c r="G16" s="10" t="s">
        <v>419</v>
      </c>
      <c r="H16" s="9" t="s">
        <v>445</v>
      </c>
      <c r="I16" s="9" t="s">
        <v>445</v>
      </c>
      <c r="J16" s="9" t="s">
        <v>445</v>
      </c>
      <c r="M16" s="10"/>
    </row>
    <row r="17" spans="1:13" ht="12.75">
      <c r="A17" s="10" t="s">
        <v>397</v>
      </c>
      <c r="B17" s="9">
        <v>5</v>
      </c>
      <c r="C17" s="9">
        <v>10</v>
      </c>
      <c r="D17" s="9">
        <v>4</v>
      </c>
      <c r="G17" s="10" t="s">
        <v>420</v>
      </c>
      <c r="H17" s="9" t="s">
        <v>445</v>
      </c>
      <c r="I17" s="9" t="s">
        <v>445</v>
      </c>
      <c r="J17" s="9" t="s">
        <v>445</v>
      </c>
      <c r="M17" s="10"/>
    </row>
    <row r="18" spans="1:13" ht="12.75">
      <c r="A18" s="10" t="s">
        <v>398</v>
      </c>
      <c r="B18" s="9" t="s">
        <v>445</v>
      </c>
      <c r="C18" s="9">
        <v>90</v>
      </c>
      <c r="D18" s="9" t="s">
        <v>445</v>
      </c>
      <c r="G18" s="10" t="s">
        <v>421</v>
      </c>
      <c r="H18" s="9" t="s">
        <v>445</v>
      </c>
      <c r="I18" s="9" t="s">
        <v>445</v>
      </c>
      <c r="J18" s="9" t="s">
        <v>445</v>
      </c>
      <c r="M18" s="10"/>
    </row>
    <row r="19" spans="1:13" ht="12.75">
      <c r="A19" s="10" t="s">
        <v>399</v>
      </c>
      <c r="B19" s="9" t="s">
        <v>445</v>
      </c>
      <c r="C19" s="9" t="s">
        <v>445</v>
      </c>
      <c r="D19" s="9" t="s">
        <v>445</v>
      </c>
      <c r="G19" s="10" t="s">
        <v>422</v>
      </c>
      <c r="H19" s="9" t="s">
        <v>445</v>
      </c>
      <c r="I19" s="9" t="s">
        <v>445</v>
      </c>
      <c r="J19" s="9" t="s">
        <v>445</v>
      </c>
      <c r="M19" s="10"/>
    </row>
    <row r="20" spans="1:13" ht="12.75">
      <c r="A20" s="10" t="s">
        <v>400</v>
      </c>
      <c r="B20" s="9" t="s">
        <v>445</v>
      </c>
      <c r="C20" s="9" t="s">
        <v>445</v>
      </c>
      <c r="D20" s="9" t="s">
        <v>445</v>
      </c>
      <c r="G20" s="10" t="s">
        <v>423</v>
      </c>
      <c r="H20" s="9" t="s">
        <v>445</v>
      </c>
      <c r="I20" s="9" t="s">
        <v>445</v>
      </c>
      <c r="J20" s="9" t="s">
        <v>445</v>
      </c>
      <c r="M20" s="10"/>
    </row>
    <row r="21" spans="1:13" ht="12.75">
      <c r="A21" s="10" t="s">
        <v>401</v>
      </c>
      <c r="B21" s="9" t="s">
        <v>444</v>
      </c>
      <c r="C21" s="9">
        <v>2</v>
      </c>
      <c r="D21" s="9" t="s">
        <v>444</v>
      </c>
      <c r="F21" s="261"/>
      <c r="G21" s="10" t="s">
        <v>424</v>
      </c>
      <c r="H21" s="9" t="s">
        <v>445</v>
      </c>
      <c r="I21" s="9" t="s">
        <v>445</v>
      </c>
      <c r="J21" s="9" t="s">
        <v>445</v>
      </c>
      <c r="M21" s="10"/>
    </row>
    <row r="22" spans="1:13" ht="12.75">
      <c r="A22" s="10" t="s">
        <v>121</v>
      </c>
      <c r="B22" s="9">
        <v>1</v>
      </c>
      <c r="C22" s="9">
        <v>2</v>
      </c>
      <c r="D22" s="9">
        <v>1</v>
      </c>
      <c r="G22" s="10" t="s">
        <v>425</v>
      </c>
      <c r="H22" s="9" t="s">
        <v>445</v>
      </c>
      <c r="I22" s="9" t="s">
        <v>445</v>
      </c>
      <c r="J22" s="9" t="s">
        <v>445</v>
      </c>
      <c r="M22" s="10"/>
    </row>
    <row r="23" spans="1:13" ht="12.75">
      <c r="A23" s="10" t="s">
        <v>120</v>
      </c>
      <c r="B23" s="9" t="s">
        <v>444</v>
      </c>
      <c r="C23" s="9" t="s">
        <v>444</v>
      </c>
      <c r="D23" s="9" t="s">
        <v>444</v>
      </c>
      <c r="G23" s="10" t="s">
        <v>426</v>
      </c>
      <c r="H23" s="9" t="s">
        <v>445</v>
      </c>
      <c r="I23" s="9" t="s">
        <v>445</v>
      </c>
      <c r="J23" s="9" t="s">
        <v>445</v>
      </c>
      <c r="M23" s="10"/>
    </row>
    <row r="24" spans="1:13" ht="12.75">
      <c r="A24" s="10" t="s">
        <v>402</v>
      </c>
      <c r="B24" s="9" t="s">
        <v>445</v>
      </c>
      <c r="C24" s="9" t="s">
        <v>445</v>
      </c>
      <c r="D24" s="9" t="s">
        <v>445</v>
      </c>
      <c r="G24" s="10" t="s">
        <v>427</v>
      </c>
      <c r="H24" s="9" t="s">
        <v>445</v>
      </c>
      <c r="I24" s="9" t="s">
        <v>445</v>
      </c>
      <c r="J24" s="9" t="s">
        <v>445</v>
      </c>
      <c r="M24" s="10"/>
    </row>
    <row r="25" spans="1:13" ht="12.75">
      <c r="A25" s="10" t="s">
        <v>290</v>
      </c>
      <c r="B25" s="9" t="s">
        <v>444</v>
      </c>
      <c r="C25" s="9">
        <v>2</v>
      </c>
      <c r="D25" s="9" t="s">
        <v>444</v>
      </c>
      <c r="G25" s="10" t="s">
        <v>428</v>
      </c>
      <c r="H25" s="9" t="s">
        <v>445</v>
      </c>
      <c r="I25" s="9" t="s">
        <v>445</v>
      </c>
      <c r="J25" s="9" t="s">
        <v>445</v>
      </c>
      <c r="M25" s="10"/>
    </row>
    <row r="26" spans="1:13" ht="12.75">
      <c r="A26" s="10" t="s">
        <v>122</v>
      </c>
      <c r="B26" s="9" t="s">
        <v>444</v>
      </c>
      <c r="C26" s="9" t="s">
        <v>444</v>
      </c>
      <c r="D26" s="9" t="s">
        <v>444</v>
      </c>
      <c r="G26" s="10" t="s">
        <v>429</v>
      </c>
      <c r="H26" s="9" t="s">
        <v>445</v>
      </c>
      <c r="I26" s="9" t="s">
        <v>445</v>
      </c>
      <c r="J26" s="9" t="s">
        <v>445</v>
      </c>
      <c r="M26" s="10"/>
    </row>
    <row r="27" spans="1:13" ht="12.75">
      <c r="A27" s="10" t="s">
        <v>123</v>
      </c>
      <c r="B27" s="9" t="s">
        <v>444</v>
      </c>
      <c r="C27" s="9">
        <v>2</v>
      </c>
      <c r="D27" s="9" t="s">
        <v>444</v>
      </c>
      <c r="G27" s="10" t="s">
        <v>430</v>
      </c>
      <c r="H27" s="9" t="s">
        <v>445</v>
      </c>
      <c r="I27" s="9" t="s">
        <v>445</v>
      </c>
      <c r="J27" s="9" t="s">
        <v>445</v>
      </c>
      <c r="M27" s="10"/>
    </row>
    <row r="28" spans="1:13" ht="12.75">
      <c r="A28" s="10" t="s">
        <v>403</v>
      </c>
      <c r="B28" s="9" t="s">
        <v>445</v>
      </c>
      <c r="C28" s="9" t="s">
        <v>445</v>
      </c>
      <c r="D28" s="9" t="s">
        <v>445</v>
      </c>
      <c r="G28" s="10" t="s">
        <v>431</v>
      </c>
      <c r="H28" s="9" t="s">
        <v>445</v>
      </c>
      <c r="I28" s="9" t="s">
        <v>445</v>
      </c>
      <c r="J28" s="9" t="s">
        <v>445</v>
      </c>
      <c r="M28" s="10"/>
    </row>
    <row r="29" spans="1:13" ht="12.75">
      <c r="A29" s="10" t="s">
        <v>124</v>
      </c>
      <c r="B29" s="9" t="s">
        <v>445</v>
      </c>
      <c r="C29" s="9" t="s">
        <v>445</v>
      </c>
      <c r="D29" s="9" t="s">
        <v>445</v>
      </c>
      <c r="G29" s="10" t="s">
        <v>432</v>
      </c>
      <c r="H29" s="9" t="s">
        <v>445</v>
      </c>
      <c r="I29" s="9" t="s">
        <v>445</v>
      </c>
      <c r="J29" s="9" t="s">
        <v>445</v>
      </c>
      <c r="M29" s="10"/>
    </row>
    <row r="30" spans="1:13" ht="12.75">
      <c r="A30" s="10" t="s">
        <v>125</v>
      </c>
      <c r="B30" s="9" t="s">
        <v>445</v>
      </c>
      <c r="C30" s="9" t="s">
        <v>445</v>
      </c>
      <c r="D30" s="9" t="s">
        <v>445</v>
      </c>
      <c r="G30" s="10" t="s">
        <v>433</v>
      </c>
      <c r="H30" s="9" t="s">
        <v>445</v>
      </c>
      <c r="I30" s="9" t="s">
        <v>445</v>
      </c>
      <c r="J30" s="9" t="s">
        <v>445</v>
      </c>
      <c r="M30" s="10"/>
    </row>
    <row r="31" spans="1:13" ht="12.75">
      <c r="A31" s="10" t="s">
        <v>404</v>
      </c>
      <c r="B31" s="9" t="s">
        <v>445</v>
      </c>
      <c r="C31" s="9" t="s">
        <v>445</v>
      </c>
      <c r="D31" s="9" t="s">
        <v>445</v>
      </c>
      <c r="G31" s="10" t="s">
        <v>434</v>
      </c>
      <c r="H31" s="9" t="s">
        <v>445</v>
      </c>
      <c r="I31" s="9" t="s">
        <v>445</v>
      </c>
      <c r="J31" s="9" t="s">
        <v>445</v>
      </c>
      <c r="M31" s="10"/>
    </row>
    <row r="32" spans="1:13" ht="12.75">
      <c r="A32" s="10" t="s">
        <v>405</v>
      </c>
      <c r="B32" s="9" t="s">
        <v>444</v>
      </c>
      <c r="C32" s="9" t="s">
        <v>444</v>
      </c>
      <c r="D32" s="9" t="s">
        <v>444</v>
      </c>
      <c r="G32" s="10" t="s">
        <v>435</v>
      </c>
      <c r="H32" s="9" t="s">
        <v>445</v>
      </c>
      <c r="I32" s="9" t="s">
        <v>445</v>
      </c>
      <c r="J32" s="9" t="s">
        <v>445</v>
      </c>
      <c r="M32" s="10"/>
    </row>
    <row r="33" spans="1:13" ht="12.75">
      <c r="A33" s="10" t="s">
        <v>406</v>
      </c>
      <c r="B33" s="9" t="s">
        <v>444</v>
      </c>
      <c r="C33" s="9" t="s">
        <v>444</v>
      </c>
      <c r="D33" s="9" t="s">
        <v>444</v>
      </c>
      <c r="G33" s="10" t="s">
        <v>436</v>
      </c>
      <c r="H33" s="9" t="s">
        <v>445</v>
      </c>
      <c r="I33" s="9" t="s">
        <v>445</v>
      </c>
      <c r="J33" s="9" t="s">
        <v>445</v>
      </c>
      <c r="M33" s="10"/>
    </row>
    <row r="34" spans="1:13" ht="12.75">
      <c r="A34" s="10" t="s">
        <v>407</v>
      </c>
      <c r="B34" s="9" t="s">
        <v>444</v>
      </c>
      <c r="C34" s="9" t="s">
        <v>444</v>
      </c>
      <c r="D34" s="9" t="s">
        <v>444</v>
      </c>
      <c r="G34" s="10" t="s">
        <v>437</v>
      </c>
      <c r="H34" s="9" t="s">
        <v>445</v>
      </c>
      <c r="I34" s="9" t="s">
        <v>445</v>
      </c>
      <c r="J34" s="9" t="s">
        <v>445</v>
      </c>
      <c r="M34" s="10"/>
    </row>
    <row r="35" spans="1:13" ht="12.75">
      <c r="A35" s="10" t="s">
        <v>408</v>
      </c>
      <c r="B35" s="9" t="s">
        <v>444</v>
      </c>
      <c r="C35" s="9" t="s">
        <v>444</v>
      </c>
      <c r="D35" s="9" t="s">
        <v>444</v>
      </c>
      <c r="G35" s="10" t="s">
        <v>438</v>
      </c>
      <c r="H35" s="9" t="s">
        <v>445</v>
      </c>
      <c r="I35" s="9" t="s">
        <v>445</v>
      </c>
      <c r="J35" s="9" t="s">
        <v>445</v>
      </c>
      <c r="M35" s="10"/>
    </row>
    <row r="36" spans="1:13" ht="12.75">
      <c r="A36" s="10" t="s">
        <v>409</v>
      </c>
      <c r="B36" s="9" t="s">
        <v>445</v>
      </c>
      <c r="C36" s="9" t="s">
        <v>445</v>
      </c>
      <c r="D36" s="9" t="s">
        <v>445</v>
      </c>
      <c r="G36" s="10" t="s">
        <v>439</v>
      </c>
      <c r="H36" s="9" t="s">
        <v>445</v>
      </c>
      <c r="I36" s="9" t="s">
        <v>445</v>
      </c>
      <c r="J36" s="9" t="s">
        <v>445</v>
      </c>
      <c r="M36" s="10"/>
    </row>
    <row r="37" spans="1:13" ht="12.75">
      <c r="A37" s="10" t="s">
        <v>410</v>
      </c>
      <c r="B37" s="9" t="s">
        <v>444</v>
      </c>
      <c r="C37" s="9" t="s">
        <v>444</v>
      </c>
      <c r="D37" s="9" t="s">
        <v>444</v>
      </c>
      <c r="G37" s="10" t="s">
        <v>440</v>
      </c>
      <c r="H37" s="9" t="s">
        <v>445</v>
      </c>
      <c r="I37" s="9" t="s">
        <v>445</v>
      </c>
      <c r="J37" s="9" t="s">
        <v>445</v>
      </c>
      <c r="M37" s="10"/>
    </row>
    <row r="38" spans="1:13" ht="12.75">
      <c r="A38" s="10" t="s">
        <v>411</v>
      </c>
      <c r="B38" s="9" t="s">
        <v>445</v>
      </c>
      <c r="C38" s="9" t="s">
        <v>445</v>
      </c>
      <c r="D38" s="9" t="s">
        <v>445</v>
      </c>
      <c r="G38" s="10" t="s">
        <v>441</v>
      </c>
      <c r="H38" s="9" t="s">
        <v>445</v>
      </c>
      <c r="I38" s="9" t="s">
        <v>445</v>
      </c>
      <c r="J38" s="9" t="s">
        <v>445</v>
      </c>
      <c r="M38" s="10"/>
    </row>
    <row r="39" spans="1:13" ht="12.75">
      <c r="A39" s="10" t="s">
        <v>412</v>
      </c>
      <c r="B39" s="9" t="s">
        <v>445</v>
      </c>
      <c r="C39" s="9" t="s">
        <v>445</v>
      </c>
      <c r="D39" s="9" t="s">
        <v>445</v>
      </c>
      <c r="G39" s="10" t="s">
        <v>292</v>
      </c>
      <c r="H39" s="9" t="s">
        <v>444</v>
      </c>
      <c r="I39" s="9" t="s">
        <v>444</v>
      </c>
      <c r="J39" s="9" t="s">
        <v>444</v>
      </c>
      <c r="M39" s="10"/>
    </row>
    <row r="40" spans="1:13" ht="12.75">
      <c r="A40" s="10" t="s">
        <v>291</v>
      </c>
      <c r="B40" s="9" t="s">
        <v>445</v>
      </c>
      <c r="C40" s="9" t="s">
        <v>445</v>
      </c>
      <c r="D40" s="9" t="s">
        <v>445</v>
      </c>
      <c r="G40" s="10" t="s">
        <v>442</v>
      </c>
      <c r="H40" s="9" t="s">
        <v>444</v>
      </c>
      <c r="I40" s="9" t="s">
        <v>444</v>
      </c>
      <c r="J40" s="9" t="s">
        <v>444</v>
      </c>
      <c r="M40" s="10"/>
    </row>
    <row r="41" spans="1:13" ht="12.75">
      <c r="A41" s="10" t="s">
        <v>413</v>
      </c>
      <c r="B41" s="9" t="s">
        <v>444</v>
      </c>
      <c r="C41" s="9" t="s">
        <v>444</v>
      </c>
      <c r="D41" s="9" t="s">
        <v>444</v>
      </c>
      <c r="G41" s="10" t="s">
        <v>443</v>
      </c>
      <c r="H41" s="9" t="s">
        <v>444</v>
      </c>
      <c r="I41" s="9" t="s">
        <v>444</v>
      </c>
      <c r="J41" s="9" t="s">
        <v>444</v>
      </c>
      <c r="M41" s="10"/>
    </row>
    <row r="42" spans="1:13" ht="12.75">
      <c r="A42" s="10" t="s">
        <v>414</v>
      </c>
      <c r="B42" s="9">
        <v>0.1</v>
      </c>
      <c r="C42" s="9">
        <v>0.2</v>
      </c>
      <c r="D42" s="9" t="s">
        <v>445</v>
      </c>
      <c r="G42" s="5"/>
      <c r="H42" s="5"/>
      <c r="I42" s="5"/>
      <c r="J42" s="5"/>
      <c r="M42" s="10"/>
    </row>
    <row r="43" spans="1:13" ht="12.75">
      <c r="A43" s="5"/>
      <c r="B43" s="5"/>
      <c r="C43" s="5"/>
      <c r="D43" s="5"/>
      <c r="M43" s="10"/>
    </row>
    <row r="44" ht="12.75">
      <c r="M44" s="10"/>
    </row>
    <row r="45" ht="12.75">
      <c r="M45" s="10"/>
    </row>
    <row r="46" ht="12.75">
      <c r="M46" s="10"/>
    </row>
    <row r="47" ht="12.75">
      <c r="M47" s="10"/>
    </row>
    <row r="48" ht="12.75">
      <c r="M48" s="10"/>
    </row>
    <row r="49" ht="12.75">
      <c r="M49" s="10"/>
    </row>
    <row r="50" ht="12.75">
      <c r="M50" s="10"/>
    </row>
    <row r="51" ht="12.75">
      <c r="M51" s="10"/>
    </row>
    <row r="52" ht="12.75">
      <c r="M52" s="10"/>
    </row>
    <row r="53" ht="12.75">
      <c r="M53" s="10"/>
    </row>
    <row r="54" ht="12.75">
      <c r="M54" s="10"/>
    </row>
    <row r="55" ht="12.75">
      <c r="M55" s="10"/>
    </row>
    <row r="56" ht="12.75">
      <c r="M56" s="10"/>
    </row>
    <row r="57" ht="12.75">
      <c r="M57" s="10"/>
    </row>
    <row r="58" ht="12.75">
      <c r="M58" s="10"/>
    </row>
    <row r="59" ht="12.75">
      <c r="M59" s="10"/>
    </row>
    <row r="60" ht="12.75">
      <c r="M60" s="10"/>
    </row>
    <row r="61" ht="12.75">
      <c r="M61" s="10"/>
    </row>
    <row r="62" ht="12.75">
      <c r="M62" s="10"/>
    </row>
    <row r="63" ht="12.75">
      <c r="M63" s="10"/>
    </row>
    <row r="64" ht="12.75">
      <c r="M64" s="10"/>
    </row>
    <row r="65" ht="12.75">
      <c r="M65" s="10"/>
    </row>
    <row r="66" ht="12.75">
      <c r="M66" s="10"/>
    </row>
    <row r="67" ht="12.75">
      <c r="M67" s="10"/>
    </row>
    <row r="68" ht="12.75">
      <c r="M68" s="10"/>
    </row>
    <row r="69" ht="12.75">
      <c r="M69" s="10"/>
    </row>
    <row r="70" ht="12.75">
      <c r="M70" s="10"/>
    </row>
    <row r="71" ht="12.75">
      <c r="M71" s="10"/>
    </row>
    <row r="72" ht="12.75">
      <c r="M72" s="10"/>
    </row>
    <row r="73" ht="12.75">
      <c r="M73" s="10"/>
    </row>
    <row r="74" ht="12.75">
      <c r="M74" s="10"/>
    </row>
    <row r="75" ht="12.75">
      <c r="M75" s="10"/>
    </row>
  </sheetData>
  <printOptions/>
  <pageMargins left="1.27" right="0.25" top="1.24" bottom="1" header="0.5" footer="0.5"/>
  <pageSetup firstPageNumber="71" useFirstPageNumber="1" horizontalDpi="600" verticalDpi="600" orientation="portrait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3" width="10.00390625" style="0" customWidth="1"/>
    <col min="4" max="4" width="9.28125" style="0" customWidth="1"/>
    <col min="6" max="6" width="5.00390625" style="0" customWidth="1"/>
    <col min="7" max="7" width="7.57421875" style="0" customWidth="1"/>
    <col min="8" max="8" width="9.28125" style="0" customWidth="1"/>
    <col min="9" max="9" width="9.7109375" style="0" customWidth="1"/>
    <col min="10" max="10" width="9.8515625" style="0" customWidth="1"/>
    <col min="13" max="13" width="16.00390625" style="0" customWidth="1"/>
    <col min="14" max="14" width="19.8515625" style="0" customWidth="1"/>
    <col min="16" max="16" width="11.7109375" style="0" customWidth="1"/>
    <col min="17" max="17" width="17.8515625" style="0" customWidth="1"/>
  </cols>
  <sheetData>
    <row r="1" ht="15.75">
      <c r="A1" s="7" t="s">
        <v>674</v>
      </c>
    </row>
    <row r="2" ht="15.75">
      <c r="B2" s="7" t="s">
        <v>10</v>
      </c>
    </row>
    <row r="3" ht="15.75">
      <c r="B3" s="7" t="s">
        <v>9</v>
      </c>
    </row>
    <row r="4" ht="15.75">
      <c r="B4" s="7"/>
    </row>
    <row r="5" ht="15.75">
      <c r="B5" s="7"/>
    </row>
    <row r="6" ht="15.75">
      <c r="B6" s="7"/>
    </row>
    <row r="7" ht="12.75" customHeight="1">
      <c r="B7" s="7"/>
    </row>
    <row r="8" ht="12.75" customHeight="1">
      <c r="B8" s="7"/>
    </row>
    <row r="9" spans="2:10" ht="12.75" customHeight="1">
      <c r="B9" s="10" t="s">
        <v>654</v>
      </c>
      <c r="C9" s="10" t="s">
        <v>654</v>
      </c>
      <c r="D9" s="10" t="s">
        <v>654</v>
      </c>
      <c r="H9" s="10" t="s">
        <v>654</v>
      </c>
      <c r="I9" s="10" t="s">
        <v>654</v>
      </c>
      <c r="J9" s="10" t="s">
        <v>654</v>
      </c>
    </row>
    <row r="10" spans="1:10" ht="12.75">
      <c r="A10" s="5" t="s">
        <v>19</v>
      </c>
      <c r="B10" s="4" t="s">
        <v>194</v>
      </c>
      <c r="C10" s="4" t="s">
        <v>195</v>
      </c>
      <c r="D10" s="4" t="s">
        <v>196</v>
      </c>
      <c r="G10" s="5" t="s">
        <v>19</v>
      </c>
      <c r="H10" s="4" t="s">
        <v>194</v>
      </c>
      <c r="I10" s="4" t="s">
        <v>195</v>
      </c>
      <c r="J10" s="4" t="s">
        <v>196</v>
      </c>
    </row>
    <row r="12" spans="1:10" ht="12.75">
      <c r="A12" s="10" t="s">
        <v>392</v>
      </c>
      <c r="B12" s="9" t="s">
        <v>444</v>
      </c>
      <c r="C12" s="9" t="s">
        <v>444</v>
      </c>
      <c r="D12" s="9" t="s">
        <v>444</v>
      </c>
      <c r="G12" s="10" t="s">
        <v>415</v>
      </c>
      <c r="H12" s="9">
        <v>0.11</v>
      </c>
      <c r="I12" s="9" t="s">
        <v>445</v>
      </c>
      <c r="J12" s="9" t="s">
        <v>445</v>
      </c>
    </row>
    <row r="13" spans="1:10" ht="12.75">
      <c r="A13" s="10" t="s">
        <v>393</v>
      </c>
      <c r="B13" s="9" t="s">
        <v>444</v>
      </c>
      <c r="C13" s="9" t="s">
        <v>444</v>
      </c>
      <c r="D13" s="9" t="s">
        <v>444</v>
      </c>
      <c r="G13" s="10" t="s">
        <v>416</v>
      </c>
      <c r="H13" s="9" t="s">
        <v>445</v>
      </c>
      <c r="I13" s="9" t="s">
        <v>445</v>
      </c>
      <c r="J13" s="9" t="s">
        <v>445</v>
      </c>
    </row>
    <row r="14" spans="1:10" ht="12.75">
      <c r="A14" s="10" t="s">
        <v>394</v>
      </c>
      <c r="B14" s="9">
        <v>14</v>
      </c>
      <c r="C14" s="9">
        <v>9.8</v>
      </c>
      <c r="D14" s="9">
        <v>7.6</v>
      </c>
      <c r="G14" s="10" t="s">
        <v>417</v>
      </c>
      <c r="H14" s="9" t="s">
        <v>444</v>
      </c>
      <c r="I14" s="9" t="s">
        <v>444</v>
      </c>
      <c r="J14" s="9" t="s">
        <v>444</v>
      </c>
    </row>
    <row r="15" spans="1:13" ht="12.75">
      <c r="A15" s="10" t="s">
        <v>395</v>
      </c>
      <c r="B15" s="9">
        <v>3.1</v>
      </c>
      <c r="C15" s="9">
        <v>3.5</v>
      </c>
      <c r="D15" s="9">
        <v>1.5</v>
      </c>
      <c r="G15" s="10" t="s">
        <v>418</v>
      </c>
      <c r="H15" s="9" t="s">
        <v>444</v>
      </c>
      <c r="I15" s="9" t="s">
        <v>444</v>
      </c>
      <c r="J15" s="9" t="s">
        <v>444</v>
      </c>
      <c r="M15" s="10"/>
    </row>
    <row r="16" spans="1:13" ht="12.75">
      <c r="A16" s="10" t="s">
        <v>396</v>
      </c>
      <c r="B16" s="9">
        <v>1.2</v>
      </c>
      <c r="C16" s="9">
        <v>0.89</v>
      </c>
      <c r="D16" s="9">
        <v>0.74</v>
      </c>
      <c r="G16" s="10" t="s">
        <v>419</v>
      </c>
      <c r="H16" s="9" t="s">
        <v>445</v>
      </c>
      <c r="I16" s="9" t="s">
        <v>445</v>
      </c>
      <c r="J16" s="9" t="s">
        <v>445</v>
      </c>
      <c r="M16" s="10"/>
    </row>
    <row r="17" spans="1:13" ht="12.75">
      <c r="A17" s="10" t="s">
        <v>397</v>
      </c>
      <c r="B17" s="9" t="s">
        <v>445</v>
      </c>
      <c r="C17" s="9" t="s">
        <v>445</v>
      </c>
      <c r="D17" s="9">
        <v>1.1</v>
      </c>
      <c r="G17" s="10" t="s">
        <v>420</v>
      </c>
      <c r="H17" s="9" t="s">
        <v>445</v>
      </c>
      <c r="I17" s="9" t="s">
        <v>445</v>
      </c>
      <c r="J17" s="9" t="s">
        <v>445</v>
      </c>
      <c r="M17" s="10"/>
    </row>
    <row r="18" spans="1:13" ht="12.75">
      <c r="A18" s="10" t="s">
        <v>398</v>
      </c>
      <c r="B18" s="9" t="s">
        <v>445</v>
      </c>
      <c r="C18" s="9" t="s">
        <v>445</v>
      </c>
      <c r="D18" s="9" t="s">
        <v>445</v>
      </c>
      <c r="G18" s="10" t="s">
        <v>421</v>
      </c>
      <c r="H18" s="9" t="s">
        <v>445</v>
      </c>
      <c r="I18" s="9" t="s">
        <v>445</v>
      </c>
      <c r="J18" s="9" t="s">
        <v>445</v>
      </c>
      <c r="M18" s="10"/>
    </row>
    <row r="19" spans="1:13" ht="12.75">
      <c r="A19" s="10" t="s">
        <v>399</v>
      </c>
      <c r="B19" s="9">
        <v>0.22</v>
      </c>
      <c r="C19" s="9">
        <v>0.22</v>
      </c>
      <c r="D19" s="9">
        <v>0.21</v>
      </c>
      <c r="G19" s="10" t="s">
        <v>422</v>
      </c>
      <c r="H19" s="9" t="s">
        <v>445</v>
      </c>
      <c r="I19" s="9" t="s">
        <v>445</v>
      </c>
      <c r="J19" s="9" t="s">
        <v>445</v>
      </c>
      <c r="M19" s="10"/>
    </row>
    <row r="20" spans="1:13" ht="12.75">
      <c r="A20" s="10" t="s">
        <v>400</v>
      </c>
      <c r="B20" s="9" t="s">
        <v>445</v>
      </c>
      <c r="C20" s="9" t="s">
        <v>445</v>
      </c>
      <c r="D20" s="9" t="s">
        <v>445</v>
      </c>
      <c r="G20" s="10" t="s">
        <v>423</v>
      </c>
      <c r="H20" s="9" t="s">
        <v>445</v>
      </c>
      <c r="I20" s="9" t="s">
        <v>445</v>
      </c>
      <c r="J20" s="9" t="s">
        <v>445</v>
      </c>
      <c r="M20" s="10"/>
    </row>
    <row r="21" spans="1:13" ht="12.75">
      <c r="A21" s="10" t="s">
        <v>401</v>
      </c>
      <c r="B21" s="9" t="s">
        <v>444</v>
      </c>
      <c r="C21" s="9" t="s">
        <v>444</v>
      </c>
      <c r="D21" s="9" t="s">
        <v>444</v>
      </c>
      <c r="F21" s="261"/>
      <c r="G21" s="10" t="s">
        <v>424</v>
      </c>
      <c r="H21" s="9" t="s">
        <v>445</v>
      </c>
      <c r="I21" s="9" t="s">
        <v>445</v>
      </c>
      <c r="J21" s="9" t="s">
        <v>445</v>
      </c>
      <c r="M21" s="10"/>
    </row>
    <row r="22" spans="1:13" ht="12.75">
      <c r="A22" s="10" t="s">
        <v>121</v>
      </c>
      <c r="B22" s="9">
        <v>0.46</v>
      </c>
      <c r="C22" s="9">
        <v>0.29</v>
      </c>
      <c r="D22" s="9" t="s">
        <v>445</v>
      </c>
      <c r="G22" s="10" t="s">
        <v>425</v>
      </c>
      <c r="H22" s="9" t="s">
        <v>445</v>
      </c>
      <c r="I22" s="9" t="s">
        <v>445</v>
      </c>
      <c r="J22" s="9" t="s">
        <v>445</v>
      </c>
      <c r="M22" s="10"/>
    </row>
    <row r="23" spans="1:13" ht="12.75">
      <c r="A23" s="10" t="s">
        <v>120</v>
      </c>
      <c r="B23" s="9" t="s">
        <v>618</v>
      </c>
      <c r="C23" s="9" t="s">
        <v>618</v>
      </c>
      <c r="D23" s="9" t="s">
        <v>618</v>
      </c>
      <c r="G23" s="10" t="s">
        <v>426</v>
      </c>
      <c r="H23" s="9" t="s">
        <v>445</v>
      </c>
      <c r="I23" s="9" t="s">
        <v>445</v>
      </c>
      <c r="J23" s="9" t="s">
        <v>445</v>
      </c>
      <c r="M23" s="10"/>
    </row>
    <row r="24" spans="1:13" ht="12.75">
      <c r="A24" s="10" t="s">
        <v>402</v>
      </c>
      <c r="B24" s="9" t="s">
        <v>445</v>
      </c>
      <c r="C24" s="9" t="s">
        <v>445</v>
      </c>
      <c r="D24" s="9" t="s">
        <v>445</v>
      </c>
      <c r="G24" s="10" t="s">
        <v>427</v>
      </c>
      <c r="H24" s="9" t="s">
        <v>445</v>
      </c>
      <c r="I24" s="9" t="s">
        <v>445</v>
      </c>
      <c r="J24" s="9" t="s">
        <v>445</v>
      </c>
      <c r="M24" s="10"/>
    </row>
    <row r="25" spans="1:13" ht="12.75">
      <c r="A25" s="10" t="s">
        <v>290</v>
      </c>
      <c r="B25" s="9" t="s">
        <v>444</v>
      </c>
      <c r="C25" s="9" t="s">
        <v>444</v>
      </c>
      <c r="D25" s="9" t="s">
        <v>444</v>
      </c>
      <c r="G25" s="10" t="s">
        <v>428</v>
      </c>
      <c r="H25" s="9" t="s">
        <v>445</v>
      </c>
      <c r="I25" s="9" t="s">
        <v>445</v>
      </c>
      <c r="J25" s="9" t="s">
        <v>445</v>
      </c>
      <c r="M25" s="10"/>
    </row>
    <row r="26" spans="1:13" ht="12.75">
      <c r="A26" s="10" t="s">
        <v>122</v>
      </c>
      <c r="B26" s="9" t="s">
        <v>444</v>
      </c>
      <c r="C26" s="9" t="s">
        <v>444</v>
      </c>
      <c r="D26" s="9" t="s">
        <v>444</v>
      </c>
      <c r="G26" s="10" t="s">
        <v>429</v>
      </c>
      <c r="H26" s="9" t="s">
        <v>445</v>
      </c>
      <c r="I26" s="9" t="s">
        <v>445</v>
      </c>
      <c r="J26" s="9" t="s">
        <v>445</v>
      </c>
      <c r="M26" s="10"/>
    </row>
    <row r="27" spans="1:13" ht="12.75">
      <c r="A27" s="10" t="s">
        <v>123</v>
      </c>
      <c r="B27" s="9" t="s">
        <v>444</v>
      </c>
      <c r="C27" s="9" t="s">
        <v>444</v>
      </c>
      <c r="D27" s="9" t="s">
        <v>444</v>
      </c>
      <c r="G27" s="10" t="s">
        <v>430</v>
      </c>
      <c r="H27" s="9" t="s">
        <v>445</v>
      </c>
      <c r="I27" s="9" t="s">
        <v>445</v>
      </c>
      <c r="J27" s="9" t="s">
        <v>445</v>
      </c>
      <c r="M27" s="10"/>
    </row>
    <row r="28" spans="1:13" ht="12.75">
      <c r="A28" s="10" t="s">
        <v>403</v>
      </c>
      <c r="B28" s="9" t="s">
        <v>445</v>
      </c>
      <c r="C28" s="9" t="s">
        <v>445</v>
      </c>
      <c r="D28" s="9" t="s">
        <v>445</v>
      </c>
      <c r="G28" s="10" t="s">
        <v>431</v>
      </c>
      <c r="H28" s="9" t="s">
        <v>445</v>
      </c>
      <c r="I28" s="9" t="s">
        <v>445</v>
      </c>
      <c r="J28" s="9" t="s">
        <v>445</v>
      </c>
      <c r="M28" s="10"/>
    </row>
    <row r="29" spans="1:13" ht="12.75">
      <c r="A29" s="10" t="s">
        <v>124</v>
      </c>
      <c r="B29" s="9" t="s">
        <v>445</v>
      </c>
      <c r="C29" s="9" t="s">
        <v>445</v>
      </c>
      <c r="D29" s="9" t="s">
        <v>445</v>
      </c>
      <c r="G29" s="10" t="s">
        <v>432</v>
      </c>
      <c r="H29" s="9" t="s">
        <v>445</v>
      </c>
      <c r="I29" s="9" t="s">
        <v>445</v>
      </c>
      <c r="J29" s="9" t="s">
        <v>445</v>
      </c>
      <c r="M29" s="10"/>
    </row>
    <row r="30" spans="1:13" ht="12.75">
      <c r="A30" s="10" t="s">
        <v>125</v>
      </c>
      <c r="B30" s="9" t="s">
        <v>445</v>
      </c>
      <c r="C30" s="9" t="s">
        <v>445</v>
      </c>
      <c r="D30" s="9" t="s">
        <v>445</v>
      </c>
      <c r="G30" s="10" t="s">
        <v>433</v>
      </c>
      <c r="H30" s="9" t="s">
        <v>445</v>
      </c>
      <c r="I30" s="9" t="s">
        <v>445</v>
      </c>
      <c r="J30" s="9" t="s">
        <v>445</v>
      </c>
      <c r="M30" s="10"/>
    </row>
    <row r="31" spans="1:13" ht="12.75">
      <c r="A31" s="10" t="s">
        <v>404</v>
      </c>
      <c r="B31" s="9" t="s">
        <v>445</v>
      </c>
      <c r="C31" s="9" t="s">
        <v>445</v>
      </c>
      <c r="D31" s="9" t="s">
        <v>445</v>
      </c>
      <c r="G31" s="10" t="s">
        <v>434</v>
      </c>
      <c r="H31" s="9" t="s">
        <v>445</v>
      </c>
      <c r="I31" s="9" t="s">
        <v>445</v>
      </c>
      <c r="J31" s="9" t="s">
        <v>445</v>
      </c>
      <c r="M31" s="10"/>
    </row>
    <row r="32" spans="1:13" ht="12.75">
      <c r="A32" s="10" t="s">
        <v>405</v>
      </c>
      <c r="B32" s="9" t="s">
        <v>444</v>
      </c>
      <c r="C32" s="9" t="s">
        <v>444</v>
      </c>
      <c r="D32" s="9" t="s">
        <v>444</v>
      </c>
      <c r="G32" s="10" t="s">
        <v>435</v>
      </c>
      <c r="H32" s="9" t="s">
        <v>445</v>
      </c>
      <c r="I32" s="9" t="s">
        <v>445</v>
      </c>
      <c r="J32" s="9" t="s">
        <v>445</v>
      </c>
      <c r="M32" s="10"/>
    </row>
    <row r="33" spans="1:13" ht="12.75">
      <c r="A33" s="10" t="s">
        <v>406</v>
      </c>
      <c r="B33" s="9" t="s">
        <v>444</v>
      </c>
      <c r="C33" s="9" t="s">
        <v>444</v>
      </c>
      <c r="D33" s="9" t="s">
        <v>444</v>
      </c>
      <c r="G33" s="10" t="s">
        <v>436</v>
      </c>
      <c r="H33" s="9" t="s">
        <v>445</v>
      </c>
      <c r="I33" s="9" t="s">
        <v>445</v>
      </c>
      <c r="J33" s="9" t="s">
        <v>445</v>
      </c>
      <c r="M33" s="10"/>
    </row>
    <row r="34" spans="1:13" ht="12.75">
      <c r="A34" s="10" t="s">
        <v>407</v>
      </c>
      <c r="B34" s="9" t="s">
        <v>444</v>
      </c>
      <c r="C34" s="9" t="s">
        <v>444</v>
      </c>
      <c r="D34" s="9" t="s">
        <v>444</v>
      </c>
      <c r="G34" s="10" t="s">
        <v>437</v>
      </c>
      <c r="H34" s="9" t="s">
        <v>445</v>
      </c>
      <c r="I34" s="9" t="s">
        <v>445</v>
      </c>
      <c r="J34" s="9" t="s">
        <v>445</v>
      </c>
      <c r="M34" s="10"/>
    </row>
    <row r="35" spans="1:13" ht="12.75">
      <c r="A35" s="10" t="s">
        <v>408</v>
      </c>
      <c r="B35" s="9" t="s">
        <v>444</v>
      </c>
      <c r="C35" s="9" t="s">
        <v>444</v>
      </c>
      <c r="D35" s="9" t="s">
        <v>444</v>
      </c>
      <c r="G35" s="10" t="s">
        <v>438</v>
      </c>
      <c r="H35" s="9" t="s">
        <v>445</v>
      </c>
      <c r="I35" s="9" t="s">
        <v>445</v>
      </c>
      <c r="J35" s="9" t="s">
        <v>445</v>
      </c>
      <c r="M35" s="10"/>
    </row>
    <row r="36" spans="1:13" ht="12.75">
      <c r="A36" s="10" t="s">
        <v>409</v>
      </c>
      <c r="B36" s="9">
        <v>0.11</v>
      </c>
      <c r="C36" s="9" t="s">
        <v>445</v>
      </c>
      <c r="D36" s="9" t="s">
        <v>445</v>
      </c>
      <c r="G36" s="10" t="s">
        <v>439</v>
      </c>
      <c r="H36" s="9" t="s">
        <v>445</v>
      </c>
      <c r="I36" s="9" t="s">
        <v>445</v>
      </c>
      <c r="J36" s="9" t="s">
        <v>445</v>
      </c>
      <c r="M36" s="10"/>
    </row>
    <row r="37" spans="1:13" ht="12.75">
      <c r="A37" s="10" t="s">
        <v>410</v>
      </c>
      <c r="B37" s="9" t="s">
        <v>444</v>
      </c>
      <c r="C37" s="9" t="s">
        <v>444</v>
      </c>
      <c r="D37" s="9" t="s">
        <v>444</v>
      </c>
      <c r="G37" s="10" t="s">
        <v>440</v>
      </c>
      <c r="H37" s="9" t="s">
        <v>445</v>
      </c>
      <c r="I37" s="9" t="s">
        <v>445</v>
      </c>
      <c r="J37" s="9" t="s">
        <v>445</v>
      </c>
      <c r="M37" s="10"/>
    </row>
    <row r="38" spans="1:13" ht="12.75">
      <c r="A38" s="10" t="s">
        <v>411</v>
      </c>
      <c r="B38" s="9" t="s">
        <v>445</v>
      </c>
      <c r="C38" s="9" t="s">
        <v>445</v>
      </c>
      <c r="D38" s="9" t="s">
        <v>445</v>
      </c>
      <c r="G38" s="10" t="s">
        <v>441</v>
      </c>
      <c r="H38" s="9" t="s">
        <v>445</v>
      </c>
      <c r="I38" s="9" t="s">
        <v>445</v>
      </c>
      <c r="J38" s="9" t="s">
        <v>445</v>
      </c>
      <c r="M38" s="10"/>
    </row>
    <row r="39" spans="1:13" ht="12.75">
      <c r="A39" s="10" t="s">
        <v>412</v>
      </c>
      <c r="B39" s="9">
        <v>0.13</v>
      </c>
      <c r="C39" s="9" t="s">
        <v>445</v>
      </c>
      <c r="D39" s="9" t="s">
        <v>445</v>
      </c>
      <c r="G39" s="10" t="s">
        <v>292</v>
      </c>
      <c r="H39" s="9" t="s">
        <v>444</v>
      </c>
      <c r="I39" s="9" t="s">
        <v>444</v>
      </c>
      <c r="J39" s="9" t="s">
        <v>444</v>
      </c>
      <c r="M39" s="10"/>
    </row>
    <row r="40" spans="1:13" ht="12.75">
      <c r="A40" s="10" t="s">
        <v>291</v>
      </c>
      <c r="B40" s="9" t="s">
        <v>445</v>
      </c>
      <c r="C40" s="9" t="s">
        <v>445</v>
      </c>
      <c r="D40" s="9" t="s">
        <v>445</v>
      </c>
      <c r="G40" s="10" t="s">
        <v>442</v>
      </c>
      <c r="H40" s="9" t="s">
        <v>444</v>
      </c>
      <c r="I40" s="9" t="s">
        <v>444</v>
      </c>
      <c r="J40" s="9" t="s">
        <v>444</v>
      </c>
      <c r="M40" s="10"/>
    </row>
    <row r="41" spans="1:13" ht="12.75">
      <c r="A41" s="10" t="s">
        <v>413</v>
      </c>
      <c r="B41" s="9" t="s">
        <v>444</v>
      </c>
      <c r="C41" s="9" t="s">
        <v>444</v>
      </c>
      <c r="D41" s="9" t="s">
        <v>444</v>
      </c>
      <c r="G41" s="10" t="s">
        <v>443</v>
      </c>
      <c r="H41" s="9" t="s">
        <v>444</v>
      </c>
      <c r="I41" s="9" t="s">
        <v>444</v>
      </c>
      <c r="J41" s="9" t="s">
        <v>444</v>
      </c>
      <c r="M41" s="10"/>
    </row>
    <row r="42" spans="1:13" ht="12.75">
      <c r="A42" s="10" t="s">
        <v>414</v>
      </c>
      <c r="B42" s="9">
        <v>1.6</v>
      </c>
      <c r="C42" s="9">
        <v>0.43</v>
      </c>
      <c r="D42" s="9">
        <v>0.26</v>
      </c>
      <c r="G42" s="5"/>
      <c r="H42" s="5"/>
      <c r="I42" s="5"/>
      <c r="J42" s="5"/>
      <c r="M42" s="10"/>
    </row>
    <row r="43" spans="1:13" ht="12.75">
      <c r="A43" s="5"/>
      <c r="B43" s="5"/>
      <c r="C43" s="5"/>
      <c r="D43" s="5"/>
      <c r="M43" s="10"/>
    </row>
    <row r="44" ht="12.75">
      <c r="M44" s="10"/>
    </row>
    <row r="45" ht="12.75">
      <c r="M45" s="10"/>
    </row>
    <row r="46" ht="12.75">
      <c r="M46" s="10"/>
    </row>
    <row r="47" ht="12.75">
      <c r="M47" s="10"/>
    </row>
    <row r="48" ht="12.75">
      <c r="M48" s="10"/>
    </row>
    <row r="49" ht="12.75">
      <c r="M49" s="10"/>
    </row>
    <row r="50" ht="12.75">
      <c r="M50" s="10"/>
    </row>
    <row r="51" ht="12.75">
      <c r="M51" s="10"/>
    </row>
    <row r="52" ht="12.75">
      <c r="M52" s="10"/>
    </row>
    <row r="53" ht="12.75">
      <c r="M53" s="10"/>
    </row>
    <row r="54" ht="12.75">
      <c r="M54" s="10"/>
    </row>
    <row r="55" ht="12.75">
      <c r="M55" s="10"/>
    </row>
    <row r="56" ht="12.75">
      <c r="M56" s="10"/>
    </row>
    <row r="57" ht="12.75">
      <c r="M57" s="10"/>
    </row>
    <row r="58" ht="12.75">
      <c r="M58" s="10"/>
    </row>
    <row r="59" ht="12.75">
      <c r="M59" s="10"/>
    </row>
    <row r="60" ht="12.75">
      <c r="M60" s="10"/>
    </row>
    <row r="61" ht="12.75">
      <c r="M61" s="10"/>
    </row>
    <row r="62" ht="12.75">
      <c r="M62" s="10"/>
    </row>
    <row r="63" ht="12.75">
      <c r="M63" s="10"/>
    </row>
    <row r="64" ht="12.75">
      <c r="M64" s="10"/>
    </row>
    <row r="65" ht="12.75">
      <c r="M65" s="10"/>
    </row>
    <row r="66" ht="12.75">
      <c r="M66" s="10"/>
    </row>
    <row r="67" ht="12.75">
      <c r="M67" s="10"/>
    </row>
    <row r="68" ht="12.75">
      <c r="M68" s="10"/>
    </row>
    <row r="69" ht="12.75">
      <c r="M69" s="10"/>
    </row>
    <row r="70" ht="12.75">
      <c r="M70" s="10"/>
    </row>
    <row r="71" ht="12.75">
      <c r="M71" s="10"/>
    </row>
    <row r="72" ht="12.75">
      <c r="M72" s="10"/>
    </row>
    <row r="73" ht="12.75">
      <c r="M73" s="10"/>
    </row>
    <row r="74" ht="12.75">
      <c r="M74" s="10"/>
    </row>
    <row r="75" ht="12.75">
      <c r="M75" s="10"/>
    </row>
  </sheetData>
  <printOptions/>
  <pageMargins left="1.27" right="0.25" top="1.24" bottom="1" header="0.5" footer="0.5"/>
  <pageSetup firstPageNumber="72" useFirstPageNumber="1" horizontalDpi="600" verticalDpi="600" orientation="portrait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" sqref="A2"/>
    </sheetView>
  </sheetViews>
  <sheetFormatPr defaultColWidth="9.140625" defaultRowHeight="12.75"/>
  <cols>
    <col min="3" max="3" width="6.00390625" style="0" customWidth="1"/>
    <col min="4" max="4" width="7.7109375" style="0" customWidth="1"/>
    <col min="8" max="8" width="11.28125" style="0" customWidth="1"/>
    <col min="9" max="9" width="8.00390625" style="0" customWidth="1"/>
    <col min="10" max="10" width="7.421875" style="0" customWidth="1"/>
    <col min="11" max="11" width="7.57421875" style="0" customWidth="1"/>
  </cols>
  <sheetData>
    <row r="1" ht="15.75">
      <c r="A1" s="7" t="s">
        <v>675</v>
      </c>
    </row>
    <row r="13" spans="1:11" ht="12.75">
      <c r="A13" s="10"/>
      <c r="B13" s="10"/>
      <c r="C13" s="10"/>
      <c r="D13" s="10" t="s">
        <v>314</v>
      </c>
      <c r="E13" s="10" t="s">
        <v>360</v>
      </c>
      <c r="F13" s="10" t="s">
        <v>360</v>
      </c>
      <c r="G13" s="10" t="s">
        <v>360</v>
      </c>
      <c r="H13" s="10"/>
      <c r="I13" s="10"/>
      <c r="J13" s="10"/>
      <c r="K13" s="10" t="s">
        <v>171</v>
      </c>
    </row>
    <row r="14" spans="1:11" ht="14.25">
      <c r="A14" s="10" t="s">
        <v>32</v>
      </c>
      <c r="B14" s="10" t="s">
        <v>361</v>
      </c>
      <c r="C14" s="10" t="s">
        <v>53</v>
      </c>
      <c r="D14" s="10" t="s">
        <v>318</v>
      </c>
      <c r="E14" s="10" t="s">
        <v>362</v>
      </c>
      <c r="F14" s="10" t="s">
        <v>363</v>
      </c>
      <c r="G14" s="10" t="s">
        <v>364</v>
      </c>
      <c r="H14" s="10" t="s">
        <v>99</v>
      </c>
      <c r="I14" s="10" t="s">
        <v>56</v>
      </c>
      <c r="J14" s="10" t="s">
        <v>337</v>
      </c>
      <c r="K14" s="10" t="s">
        <v>178</v>
      </c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7" spans="1:11" ht="12.75">
      <c r="A17" s="84">
        <v>36621</v>
      </c>
      <c r="B17" s="84">
        <v>36637</v>
      </c>
      <c r="C17" s="10" t="s">
        <v>277</v>
      </c>
      <c r="D17" s="62">
        <v>0.5</v>
      </c>
      <c r="E17" s="58">
        <v>0.03891382420535989</v>
      </c>
      <c r="F17" s="58">
        <v>0.03450327796711765</v>
      </c>
      <c r="G17" s="58">
        <v>0.05707138387268075</v>
      </c>
      <c r="H17" s="30">
        <v>0.13048848604515828</v>
      </c>
      <c r="I17" s="10" t="s">
        <v>60</v>
      </c>
      <c r="J17" s="10" t="s">
        <v>374</v>
      </c>
      <c r="K17" s="10" t="s">
        <v>188</v>
      </c>
    </row>
    <row r="18" spans="1:11" ht="12.75">
      <c r="A18" s="84">
        <v>36703</v>
      </c>
      <c r="B18" s="84">
        <v>36746</v>
      </c>
      <c r="C18" s="10" t="s">
        <v>125</v>
      </c>
      <c r="D18" s="62">
        <v>1</v>
      </c>
      <c r="E18" s="58">
        <v>0.07333679645502282</v>
      </c>
      <c r="F18" s="58">
        <v>0.07784997782670829</v>
      </c>
      <c r="G18" s="58">
        <v>0.0862408035124665</v>
      </c>
      <c r="H18" s="30">
        <v>0.2374275777941976</v>
      </c>
      <c r="I18" s="10" t="s">
        <v>60</v>
      </c>
      <c r="J18" s="10" t="s">
        <v>374</v>
      </c>
      <c r="K18" s="10" t="s">
        <v>188</v>
      </c>
    </row>
    <row r="19" spans="1:11" ht="12.75">
      <c r="A19" s="84">
        <v>36788</v>
      </c>
      <c r="B19" s="84">
        <v>36837</v>
      </c>
      <c r="C19" s="10" t="s">
        <v>464</v>
      </c>
      <c r="D19" s="62">
        <v>0.25</v>
      </c>
      <c r="E19" s="58">
        <v>0.01402039331015452</v>
      </c>
      <c r="F19" s="58">
        <v>0.014909249286456466</v>
      </c>
      <c r="G19" s="58">
        <v>0.009844021632684765</v>
      </c>
      <c r="H19" s="30">
        <v>0.03877366422929575</v>
      </c>
      <c r="I19" s="10" t="s">
        <v>60</v>
      </c>
      <c r="J19" s="10" t="s">
        <v>374</v>
      </c>
      <c r="K19" s="10" t="s">
        <v>188</v>
      </c>
    </row>
    <row r="20" spans="1:11" ht="12.75">
      <c r="A20" s="84">
        <v>36844</v>
      </c>
      <c r="B20" s="84">
        <v>36936</v>
      </c>
      <c r="C20" s="10" t="s">
        <v>277</v>
      </c>
      <c r="D20" s="62">
        <v>0.5</v>
      </c>
      <c r="E20" s="58">
        <v>0.02236067977499915</v>
      </c>
      <c r="F20" s="58">
        <v>0.02699206232527144</v>
      </c>
      <c r="G20" s="58">
        <v>0.028702082220799938</v>
      </c>
      <c r="H20" s="30">
        <v>0.07805482432107053</v>
      </c>
      <c r="I20" s="10" t="s">
        <v>60</v>
      </c>
      <c r="J20" s="10" t="s">
        <v>572</v>
      </c>
      <c r="K20" s="10" t="s">
        <v>188</v>
      </c>
    </row>
    <row r="21" spans="1:11" ht="12.75">
      <c r="A21" s="84">
        <v>36844</v>
      </c>
      <c r="B21" s="84">
        <v>36955</v>
      </c>
      <c r="C21" s="10" t="s">
        <v>125</v>
      </c>
      <c r="D21" s="62">
        <v>1</v>
      </c>
      <c r="E21" s="58">
        <v>0.04045102859366722</v>
      </c>
      <c r="F21" s="58">
        <v>0.023859709015123083</v>
      </c>
      <c r="G21" s="58">
        <v>0.04628791881875348</v>
      </c>
      <c r="H21" s="30">
        <v>0.11059865642754378</v>
      </c>
      <c r="I21" s="10" t="s">
        <v>60</v>
      </c>
      <c r="J21" s="10" t="s">
        <v>572</v>
      </c>
      <c r="K21" s="10" t="s">
        <v>188</v>
      </c>
    </row>
    <row r="22" spans="1:11" ht="14.25" customHeight="1">
      <c r="A22" s="35"/>
      <c r="B22" s="108"/>
      <c r="C22" s="5"/>
      <c r="D22" s="5"/>
      <c r="E22" s="5"/>
      <c r="F22" s="5"/>
      <c r="G22" s="5"/>
      <c r="H22" s="5"/>
      <c r="I22" s="5"/>
      <c r="J22" s="5"/>
      <c r="K22" s="5"/>
    </row>
    <row r="23" ht="18.75" customHeight="1"/>
    <row r="24" ht="18.75" customHeight="1">
      <c r="A24" s="16" t="s">
        <v>365</v>
      </c>
    </row>
    <row r="25" ht="14.25">
      <c r="A25" s="16" t="s">
        <v>366</v>
      </c>
    </row>
    <row r="26" ht="14.25">
      <c r="A26" s="16" t="s">
        <v>11</v>
      </c>
    </row>
    <row r="27" ht="14.25">
      <c r="A27" s="16" t="s">
        <v>367</v>
      </c>
    </row>
  </sheetData>
  <printOptions/>
  <pageMargins left="1.38" right="0.75" top="1" bottom="1" header="0.5" footer="0.5"/>
  <pageSetup firstPageNumber="73" useFirstPageNumber="1" horizontalDpi="600" verticalDpi="600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2" sqref="A2"/>
    </sheetView>
  </sheetViews>
  <sheetFormatPr defaultColWidth="9.140625" defaultRowHeight="12.75"/>
  <cols>
    <col min="3" max="3" width="14.421875" style="0" customWidth="1"/>
    <col min="6" max="6" width="11.421875" style="0" customWidth="1"/>
    <col min="8" max="8" width="8.7109375" style="0" customWidth="1"/>
    <col min="9" max="10" width="8.421875" style="0" customWidth="1"/>
    <col min="11" max="11" width="7.57421875" style="0" customWidth="1"/>
  </cols>
  <sheetData>
    <row r="1" ht="15.75">
      <c r="A1" s="7" t="s">
        <v>676</v>
      </c>
    </row>
    <row r="8" spans="5:13" ht="12.75">
      <c r="E8" s="10" t="s">
        <v>77</v>
      </c>
      <c r="F8" t="s">
        <v>15</v>
      </c>
      <c r="I8" t="s">
        <v>15</v>
      </c>
      <c r="J8" t="s">
        <v>15</v>
      </c>
      <c r="M8" t="s">
        <v>15</v>
      </c>
    </row>
    <row r="9" spans="1:19" ht="14.25">
      <c r="A9" s="4" t="s">
        <v>18</v>
      </c>
      <c r="B9" s="4" t="s">
        <v>19</v>
      </c>
      <c r="C9" s="4" t="s">
        <v>55</v>
      </c>
      <c r="D9" s="4" t="s">
        <v>285</v>
      </c>
      <c r="E9" s="4" t="s">
        <v>286</v>
      </c>
      <c r="F9" s="4" t="s">
        <v>287</v>
      </c>
      <c r="G9" s="4" t="s">
        <v>701</v>
      </c>
      <c r="H9" s="4" t="s">
        <v>283</v>
      </c>
      <c r="I9" s="4" t="s">
        <v>288</v>
      </c>
      <c r="J9" s="4" t="s">
        <v>37</v>
      </c>
      <c r="K9" s="4" t="s">
        <v>289</v>
      </c>
      <c r="L9" s="4" t="s">
        <v>56</v>
      </c>
      <c r="O9" s="2"/>
      <c r="P9" s="2"/>
      <c r="Q9" s="2"/>
      <c r="R9" s="2"/>
      <c r="S9" s="2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6" ht="12.75">
      <c r="A11" s="84">
        <v>36684</v>
      </c>
      <c r="B11" s="3" t="s">
        <v>277</v>
      </c>
      <c r="C11" s="3" t="s">
        <v>359</v>
      </c>
      <c r="D11" s="12" t="s">
        <v>375</v>
      </c>
      <c r="E11" s="106">
        <v>0.05172816769738447</v>
      </c>
      <c r="F11" s="107">
        <v>0.1636457250689223</v>
      </c>
      <c r="G11" s="87">
        <v>0.5148801219701129</v>
      </c>
      <c r="H11" s="30" t="s">
        <v>352</v>
      </c>
      <c r="I11" s="30" t="s">
        <v>188</v>
      </c>
      <c r="J11" s="87" t="s">
        <v>342</v>
      </c>
      <c r="K11" s="10" t="s">
        <v>188</v>
      </c>
      <c r="L11" s="22" t="s">
        <v>60</v>
      </c>
      <c r="O11" s="10"/>
      <c r="P11" s="30"/>
    </row>
    <row r="12" spans="1:16" ht="12.75">
      <c r="A12" s="84">
        <v>36684</v>
      </c>
      <c r="B12" s="3" t="s">
        <v>125</v>
      </c>
      <c r="C12" s="3" t="s">
        <v>359</v>
      </c>
      <c r="D12" s="12" t="s">
        <v>375</v>
      </c>
      <c r="E12" s="106">
        <v>0.19933139073745584</v>
      </c>
      <c r="F12" s="107">
        <v>0.38438353676157017</v>
      </c>
      <c r="G12" s="87">
        <v>1.2989816626881057</v>
      </c>
      <c r="H12" s="30" t="s">
        <v>352</v>
      </c>
      <c r="I12" s="103" t="s">
        <v>188</v>
      </c>
      <c r="J12" s="87" t="s">
        <v>343</v>
      </c>
      <c r="K12" s="10" t="s">
        <v>188</v>
      </c>
      <c r="L12" s="22" t="s">
        <v>60</v>
      </c>
      <c r="O12" s="10"/>
      <c r="P12" s="30"/>
    </row>
    <row r="13" spans="1:16" ht="12.75">
      <c r="A13" s="84">
        <v>36703</v>
      </c>
      <c r="B13" s="3" t="s">
        <v>277</v>
      </c>
      <c r="C13" s="3" t="s">
        <v>562</v>
      </c>
      <c r="D13" s="12" t="s">
        <v>391</v>
      </c>
      <c r="E13" s="106">
        <v>0.011207289294621383</v>
      </c>
      <c r="F13" s="107">
        <v>0.014717449960279575</v>
      </c>
      <c r="G13" s="87">
        <v>0.05549648637526537</v>
      </c>
      <c r="H13" s="30" t="s">
        <v>389</v>
      </c>
      <c r="I13" s="103" t="s">
        <v>188</v>
      </c>
      <c r="J13" s="87" t="s">
        <v>342</v>
      </c>
      <c r="K13" s="10" t="s">
        <v>188</v>
      </c>
      <c r="L13" s="22" t="s">
        <v>261</v>
      </c>
      <c r="O13" s="10"/>
      <c r="P13" s="30"/>
    </row>
    <row r="14" spans="1:16" ht="12.75">
      <c r="A14" s="84">
        <v>36703</v>
      </c>
      <c r="B14" s="3" t="s">
        <v>125</v>
      </c>
      <c r="C14" s="3" t="s">
        <v>562</v>
      </c>
      <c r="D14" s="12" t="s">
        <v>391</v>
      </c>
      <c r="E14" s="106">
        <v>0.00905115093970468</v>
      </c>
      <c r="F14" s="107">
        <v>0.052144031297934754</v>
      </c>
      <c r="G14" s="87">
        <v>0.15877125054618624</v>
      </c>
      <c r="H14" s="30" t="s">
        <v>389</v>
      </c>
      <c r="I14" s="103" t="s">
        <v>188</v>
      </c>
      <c r="J14" s="87" t="s">
        <v>343</v>
      </c>
      <c r="K14" s="10" t="s">
        <v>188</v>
      </c>
      <c r="L14" s="22" t="s">
        <v>261</v>
      </c>
      <c r="O14" s="10"/>
      <c r="P14" s="30"/>
    </row>
    <row r="15" spans="1:16" ht="12.75">
      <c r="A15" s="84">
        <v>36851</v>
      </c>
      <c r="B15" s="3" t="s">
        <v>464</v>
      </c>
      <c r="C15" s="3" t="s">
        <v>568</v>
      </c>
      <c r="D15" s="12" t="s">
        <v>391</v>
      </c>
      <c r="E15" s="106">
        <v>0.004966219219221903</v>
      </c>
      <c r="F15" s="107">
        <v>0.005103266927501768</v>
      </c>
      <c r="G15" s="87">
        <v>0.021362584113358597</v>
      </c>
      <c r="H15" s="30" t="s">
        <v>571</v>
      </c>
      <c r="I15" s="103" t="s">
        <v>188</v>
      </c>
      <c r="J15" s="87" t="s">
        <v>554</v>
      </c>
      <c r="K15" s="10" t="s">
        <v>188</v>
      </c>
      <c r="L15" s="22" t="s">
        <v>261</v>
      </c>
      <c r="O15" s="10"/>
      <c r="P15" s="30"/>
    </row>
    <row r="16" spans="1:16" ht="12.75">
      <c r="A16" s="84">
        <v>36844</v>
      </c>
      <c r="B16" s="3" t="s">
        <v>277</v>
      </c>
      <c r="C16" s="3" t="s">
        <v>568</v>
      </c>
      <c r="D16" s="12" t="s">
        <v>391</v>
      </c>
      <c r="E16" s="106">
        <v>0.0020008331597968177</v>
      </c>
      <c r="F16" s="107">
        <v>0.011829201156460224</v>
      </c>
      <c r="G16" s="87">
        <v>0.0359916657019383</v>
      </c>
      <c r="H16" s="30" t="s">
        <v>389</v>
      </c>
      <c r="I16" s="103" t="s">
        <v>188</v>
      </c>
      <c r="J16" s="87" t="s">
        <v>342</v>
      </c>
      <c r="K16" s="10" t="s">
        <v>188</v>
      </c>
      <c r="L16" s="22" t="s">
        <v>261</v>
      </c>
      <c r="O16" s="10"/>
      <c r="P16" s="30"/>
    </row>
    <row r="17" spans="1:16" ht="12.75">
      <c r="A17" s="84">
        <v>36860</v>
      </c>
      <c r="B17" s="3" t="s">
        <v>277</v>
      </c>
      <c r="C17" s="3" t="s">
        <v>568</v>
      </c>
      <c r="D17" s="12" t="s">
        <v>391</v>
      </c>
      <c r="E17" s="106">
        <v>0.0032470499431516333</v>
      </c>
      <c r="F17" s="107">
        <v>0.005199999999999999</v>
      </c>
      <c r="G17" s="87">
        <v>0.018391574157746504</v>
      </c>
      <c r="H17" s="30" t="s">
        <v>389</v>
      </c>
      <c r="I17" s="103" t="s">
        <v>188</v>
      </c>
      <c r="J17" s="87" t="s">
        <v>342</v>
      </c>
      <c r="K17" s="10" t="s">
        <v>188</v>
      </c>
      <c r="L17" s="22" t="s">
        <v>261</v>
      </c>
      <c r="O17" s="10"/>
      <c r="P17" s="30"/>
    </row>
    <row r="18" spans="1:16" ht="12.75">
      <c r="A18" s="84">
        <v>36844</v>
      </c>
      <c r="B18" s="3" t="s">
        <v>125</v>
      </c>
      <c r="C18" s="3" t="s">
        <v>568</v>
      </c>
      <c r="D18" s="12" t="s">
        <v>391</v>
      </c>
      <c r="E18" s="106">
        <v>0.00864349466361914</v>
      </c>
      <c r="F18" s="107">
        <v>0.0060671245248470045</v>
      </c>
      <c r="G18" s="87">
        <v>0.03168090907786759</v>
      </c>
      <c r="H18" s="30" t="s">
        <v>389</v>
      </c>
      <c r="I18" s="103" t="s">
        <v>188</v>
      </c>
      <c r="J18" s="87" t="s">
        <v>343</v>
      </c>
      <c r="K18" s="10" t="s">
        <v>188</v>
      </c>
      <c r="L18" s="22" t="s">
        <v>261</v>
      </c>
      <c r="O18" s="10"/>
      <c r="P18" s="30"/>
    </row>
    <row r="19" spans="1:16" ht="12.75">
      <c r="A19" s="84">
        <v>36860</v>
      </c>
      <c r="B19" s="3" t="s">
        <v>125</v>
      </c>
      <c r="C19" s="3" t="s">
        <v>568</v>
      </c>
      <c r="D19" s="12" t="s">
        <v>391</v>
      </c>
      <c r="E19" s="106">
        <v>0.0032715949219496924</v>
      </c>
      <c r="F19" s="107">
        <v>0.016107244746800534</v>
      </c>
      <c r="G19" s="87">
        <v>0.049308417131357446</v>
      </c>
      <c r="H19" s="30" t="s">
        <v>389</v>
      </c>
      <c r="I19" s="103" t="s">
        <v>188</v>
      </c>
      <c r="J19" s="87" t="s">
        <v>343</v>
      </c>
      <c r="K19" s="10" t="s">
        <v>188</v>
      </c>
      <c r="L19" s="22" t="s">
        <v>261</v>
      </c>
      <c r="O19" s="10"/>
      <c r="P19" s="30"/>
    </row>
    <row r="20" spans="1:16" ht="12.75">
      <c r="A20" s="108" t="s">
        <v>15</v>
      </c>
      <c r="B20" s="5"/>
      <c r="C20" s="5"/>
      <c r="D20" s="5"/>
      <c r="E20" s="5"/>
      <c r="F20" s="109"/>
      <c r="G20" s="5"/>
      <c r="H20" s="5"/>
      <c r="I20" s="5"/>
      <c r="J20" s="5"/>
      <c r="K20" s="5"/>
      <c r="L20" s="5"/>
      <c r="O20" s="10"/>
      <c r="P20" s="30"/>
    </row>
    <row r="21" spans="15:16" ht="12.75">
      <c r="O21" s="10"/>
      <c r="P21" s="30"/>
    </row>
    <row r="22" ht="18.75" customHeight="1">
      <c r="A22" s="16" t="s">
        <v>284</v>
      </c>
    </row>
    <row r="23" ht="18.75" customHeight="1">
      <c r="A23" s="16" t="s">
        <v>293</v>
      </c>
    </row>
    <row r="24" ht="18.75" customHeight="1">
      <c r="A24" s="16" t="s">
        <v>702</v>
      </c>
    </row>
    <row r="25" ht="16.5" customHeight="1">
      <c r="A25" t="s">
        <v>294</v>
      </c>
    </row>
    <row r="26" ht="16.5" customHeight="1"/>
  </sheetData>
  <printOptions/>
  <pageMargins left="0.68" right="0.25" top="1.21" bottom="1" header="0.5" footer="0.5"/>
  <pageSetup firstPageNumber="74" useFirstPageNumber="1" horizontalDpi="600" verticalDpi="600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3" max="3" width="15.57421875" style="0" customWidth="1"/>
    <col min="6" max="6" width="9.28125" style="0" customWidth="1"/>
    <col min="7" max="7" width="8.7109375" style="0" customWidth="1"/>
    <col min="8" max="9" width="8.421875" style="0" customWidth="1"/>
    <col min="10" max="10" width="7.00390625" style="0" customWidth="1"/>
    <col min="17" max="17" width="10.421875" style="0" customWidth="1"/>
  </cols>
  <sheetData>
    <row r="1" ht="15.75">
      <c r="A1" s="7" t="s">
        <v>13</v>
      </c>
    </row>
    <row r="2" spans="2:3" ht="15.75">
      <c r="B2" s="7" t="s">
        <v>14</v>
      </c>
      <c r="C2" s="7"/>
    </row>
    <row r="5" spans="18:19" ht="12.75">
      <c r="R5" s="10"/>
      <c r="S5" s="10"/>
    </row>
    <row r="6" spans="18:19" ht="12.75">
      <c r="R6" s="10"/>
      <c r="S6" s="10"/>
    </row>
    <row r="7" spans="18:19" ht="12.75">
      <c r="R7" s="10"/>
      <c r="S7" s="10"/>
    </row>
    <row r="8" spans="6:19" ht="12.75">
      <c r="F8" t="s">
        <v>15</v>
      </c>
      <c r="H8" t="s">
        <v>15</v>
      </c>
      <c r="I8" t="s">
        <v>15</v>
      </c>
      <c r="L8" t="s">
        <v>15</v>
      </c>
      <c r="R8" s="10"/>
      <c r="S8" s="10"/>
    </row>
    <row r="9" spans="1:19" ht="18.75" customHeight="1">
      <c r="A9" s="4" t="s">
        <v>32</v>
      </c>
      <c r="B9" s="4" t="s">
        <v>19</v>
      </c>
      <c r="C9" s="4" t="s">
        <v>55</v>
      </c>
      <c r="D9" s="4" t="s">
        <v>96</v>
      </c>
      <c r="E9" s="4" t="s">
        <v>97</v>
      </c>
      <c r="F9" s="4" t="s">
        <v>98</v>
      </c>
      <c r="G9" s="4" t="s">
        <v>99</v>
      </c>
      <c r="H9" s="4" t="s">
        <v>100</v>
      </c>
      <c r="I9" s="4" t="s">
        <v>101</v>
      </c>
      <c r="J9" s="4" t="s">
        <v>37</v>
      </c>
      <c r="K9" s="4" t="s">
        <v>38</v>
      </c>
      <c r="P9" s="2"/>
      <c r="R9" s="10"/>
      <c r="S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9" ht="12.75">
      <c r="A11" s="84">
        <v>36691</v>
      </c>
      <c r="B11" s="3" t="s">
        <v>120</v>
      </c>
      <c r="C11" s="3" t="s">
        <v>59</v>
      </c>
      <c r="D11" s="13">
        <v>100</v>
      </c>
      <c r="E11" s="96">
        <v>23.759434857664825</v>
      </c>
      <c r="F11" s="96">
        <v>12.028352532250299</v>
      </c>
      <c r="G11" s="12">
        <v>1.4</v>
      </c>
      <c r="H11" s="14">
        <v>79.89197759826324</v>
      </c>
      <c r="I11" s="13">
        <f>H11*3.3</f>
        <v>263.64352607426866</v>
      </c>
      <c r="J11" s="10" t="s">
        <v>40</v>
      </c>
      <c r="K11" s="22" t="s">
        <v>41</v>
      </c>
      <c r="R11" s="10"/>
      <c r="S11" s="10"/>
    </row>
    <row r="12" spans="1:19" ht="12.75">
      <c r="A12" s="84">
        <v>36691</v>
      </c>
      <c r="B12" s="3" t="s">
        <v>121</v>
      </c>
      <c r="C12" s="3" t="s">
        <v>59</v>
      </c>
      <c r="D12" s="13">
        <v>10</v>
      </c>
      <c r="E12" s="58">
        <v>0.8806147324509553</v>
      </c>
      <c r="F12" s="97">
        <v>0.2261656204673091</v>
      </c>
      <c r="G12" s="95">
        <v>0.016</v>
      </c>
      <c r="H12" s="14">
        <v>2.7275811177707023</v>
      </c>
      <c r="I12" s="59">
        <f>H12*3.3</f>
        <v>9.001017688643318</v>
      </c>
      <c r="J12" s="10" t="s">
        <v>40</v>
      </c>
      <c r="K12" s="22" t="s">
        <v>41</v>
      </c>
      <c r="R12" s="10"/>
      <c r="S12" s="10"/>
    </row>
    <row r="13" spans="1:19" ht="12.75">
      <c r="A13" s="84">
        <v>36691</v>
      </c>
      <c r="B13" s="3" t="s">
        <v>122</v>
      </c>
      <c r="C13" s="3" t="s">
        <v>59</v>
      </c>
      <c r="D13" s="13">
        <v>10</v>
      </c>
      <c r="E13" s="58">
        <v>0.47317696082820143</v>
      </c>
      <c r="F13" s="97">
        <v>0.20390150497481485</v>
      </c>
      <c r="G13" s="95">
        <v>0.015</v>
      </c>
      <c r="H13" s="14">
        <v>1.5457200069567807</v>
      </c>
      <c r="I13" s="59">
        <f>H13*3.3</f>
        <v>5.100876022957376</v>
      </c>
      <c r="J13" s="10" t="s">
        <v>40</v>
      </c>
      <c r="K13" s="22" t="s">
        <v>41</v>
      </c>
      <c r="R13" s="10"/>
      <c r="S13" s="30"/>
    </row>
    <row r="14" spans="1:11" ht="12.75">
      <c r="A14" s="84">
        <v>36691</v>
      </c>
      <c r="B14" s="3" t="s">
        <v>123</v>
      </c>
      <c r="C14" s="3" t="s">
        <v>59</v>
      </c>
      <c r="D14" s="13">
        <v>100</v>
      </c>
      <c r="E14" s="32">
        <v>4.769917174625965</v>
      </c>
      <c r="F14" s="32">
        <v>1.1849586624064175</v>
      </c>
      <c r="G14" s="95">
        <v>0.13</v>
      </c>
      <c r="H14" s="12">
        <v>14.744698435696598</v>
      </c>
      <c r="I14" s="59">
        <f>H14*3.3</f>
        <v>48.657504837798776</v>
      </c>
      <c r="J14" s="10" t="s">
        <v>40</v>
      </c>
      <c r="K14" s="22" t="s">
        <v>41</v>
      </c>
    </row>
    <row r="15" spans="1:11" ht="14.25" customHeight="1">
      <c r="A15" s="84">
        <v>36691</v>
      </c>
      <c r="B15" s="3" t="s">
        <v>125</v>
      </c>
      <c r="C15" s="3" t="s">
        <v>59</v>
      </c>
      <c r="D15" s="13">
        <v>10</v>
      </c>
      <c r="E15" s="58">
        <v>0.058496178311793635</v>
      </c>
      <c r="F15" s="97">
        <v>0.1973037769261932</v>
      </c>
      <c r="G15" s="95">
        <v>0.032</v>
      </c>
      <c r="H15" s="74">
        <v>0.6173777201987738</v>
      </c>
      <c r="I15" s="59">
        <f>H15*3.3</f>
        <v>2.0373464766559533</v>
      </c>
      <c r="J15" s="10" t="s">
        <v>40</v>
      </c>
      <c r="K15" s="22" t="s">
        <v>41</v>
      </c>
    </row>
    <row r="16" spans="1:11" ht="12.75" customHeight="1">
      <c r="A16" s="84"/>
      <c r="B16" s="3"/>
      <c r="C16" s="3"/>
      <c r="D16" s="13"/>
      <c r="E16" s="58"/>
      <c r="F16" s="97"/>
      <c r="G16" s="95"/>
      <c r="H16" s="74"/>
      <c r="I16" s="59"/>
      <c r="J16" s="10"/>
      <c r="K16" s="22"/>
    </row>
    <row r="17" spans="1:11" ht="14.25" customHeight="1">
      <c r="A17" s="84">
        <v>36706</v>
      </c>
      <c r="B17" s="3" t="s">
        <v>120</v>
      </c>
      <c r="C17" s="3" t="s">
        <v>273</v>
      </c>
      <c r="D17" s="13">
        <v>10</v>
      </c>
      <c r="E17" s="58">
        <v>1.9417457501628603</v>
      </c>
      <c r="F17" s="97">
        <v>4.999428595391985</v>
      </c>
      <c r="G17" s="12">
        <v>1.4</v>
      </c>
      <c r="H17" s="12">
        <v>16.089809369544668</v>
      </c>
      <c r="I17" s="59">
        <f>H17*3.3</f>
        <v>53.0963709194974</v>
      </c>
      <c r="J17" s="10" t="s">
        <v>40</v>
      </c>
      <c r="K17" s="22" t="s">
        <v>41</v>
      </c>
    </row>
    <row r="18" spans="1:11" ht="14.25" customHeight="1">
      <c r="A18" s="84">
        <v>36706</v>
      </c>
      <c r="B18" s="3" t="s">
        <v>121</v>
      </c>
      <c r="C18" s="3" t="s">
        <v>273</v>
      </c>
      <c r="D18" s="13">
        <v>1</v>
      </c>
      <c r="E18" s="58">
        <v>0.17209815854788607</v>
      </c>
      <c r="F18" s="97">
        <v>0.057041176634896336</v>
      </c>
      <c r="G18" s="95">
        <v>0.016</v>
      </c>
      <c r="H18" s="74">
        <v>0.5439147433809833</v>
      </c>
      <c r="I18" s="59">
        <f>H18*3.3</f>
        <v>1.794918653157245</v>
      </c>
      <c r="J18" s="10" t="s">
        <v>40</v>
      </c>
      <c r="K18" s="22" t="s">
        <v>41</v>
      </c>
    </row>
    <row r="19" spans="1:11" ht="14.25" customHeight="1">
      <c r="A19" s="84">
        <v>36706</v>
      </c>
      <c r="B19" s="3" t="s">
        <v>122</v>
      </c>
      <c r="C19" s="3" t="s">
        <v>273</v>
      </c>
      <c r="D19" s="13">
        <v>1</v>
      </c>
      <c r="E19" s="58">
        <v>0.034048495852435724</v>
      </c>
      <c r="F19" s="97">
        <v>0.028845825275765714</v>
      </c>
      <c r="G19" s="95">
        <v>0.015</v>
      </c>
      <c r="H19" s="74">
        <v>0.1338747001896924</v>
      </c>
      <c r="I19" s="59">
        <f>H19*3.3</f>
        <v>0.44178651062598495</v>
      </c>
      <c r="J19" s="10" t="s">
        <v>40</v>
      </c>
      <c r="K19" s="22" t="s">
        <v>41</v>
      </c>
    </row>
    <row r="20" spans="1:11" ht="14.25" customHeight="1">
      <c r="A20" s="84">
        <v>36706</v>
      </c>
      <c r="B20" s="3" t="s">
        <v>123</v>
      </c>
      <c r="C20" s="3" t="s">
        <v>273</v>
      </c>
      <c r="D20" s="13">
        <v>10</v>
      </c>
      <c r="E20" s="58">
        <v>0.15681198981761393</v>
      </c>
      <c r="F20" s="97">
        <v>0.12110967338871458</v>
      </c>
      <c r="G20" s="95">
        <v>0.13</v>
      </c>
      <c r="H20" s="74">
        <v>0.5944055671424395</v>
      </c>
      <c r="I20" s="59">
        <f>H20*3.3</f>
        <v>1.9615383715700503</v>
      </c>
      <c r="J20" s="10" t="s">
        <v>40</v>
      </c>
      <c r="K20" s="22" t="s">
        <v>41</v>
      </c>
    </row>
    <row r="21" spans="1:11" ht="14.25" customHeight="1">
      <c r="A21" s="84">
        <v>36706</v>
      </c>
      <c r="B21" s="3" t="s">
        <v>125</v>
      </c>
      <c r="C21" s="3" t="s">
        <v>273</v>
      </c>
      <c r="D21" s="13">
        <v>1</v>
      </c>
      <c r="E21" s="58">
        <v>0.14489266214261234</v>
      </c>
      <c r="F21" s="97">
        <v>0.05105428732476895</v>
      </c>
      <c r="G21" s="95">
        <v>0.032</v>
      </c>
      <c r="H21" s="74">
        <v>0.46087288287891215</v>
      </c>
      <c r="I21" s="59">
        <f>H21*3.3</f>
        <v>1.52088051350041</v>
      </c>
      <c r="J21" s="10" t="s">
        <v>40</v>
      </c>
      <c r="K21" s="22" t="s">
        <v>41</v>
      </c>
    </row>
    <row r="22" spans="1:11" ht="12.75">
      <c r="A22" s="35"/>
      <c r="B22" s="4"/>
      <c r="C22" s="4"/>
      <c r="D22" s="36"/>
      <c r="E22" s="5"/>
      <c r="F22" s="51"/>
      <c r="G22" s="52"/>
      <c r="H22" s="53"/>
      <c r="I22" s="54"/>
      <c r="J22" s="4"/>
      <c r="K22" s="55"/>
    </row>
    <row r="23" ht="12.75">
      <c r="A23" s="11"/>
    </row>
    <row r="24" ht="14.25">
      <c r="A24" s="16" t="s">
        <v>102</v>
      </c>
    </row>
    <row r="25" ht="15.75">
      <c r="A25" s="16" t="s">
        <v>12</v>
      </c>
    </row>
    <row r="26" ht="15.75">
      <c r="A26" s="66" t="s">
        <v>105</v>
      </c>
    </row>
    <row r="27" ht="14.25">
      <c r="A27" s="16" t="s">
        <v>103</v>
      </c>
    </row>
    <row r="28" ht="14.25">
      <c r="A28" s="16" t="s">
        <v>104</v>
      </c>
    </row>
    <row r="29" ht="18.75">
      <c r="A29" s="16" t="s">
        <v>108</v>
      </c>
    </row>
    <row r="30" ht="18.75">
      <c r="A30" t="s">
        <v>112</v>
      </c>
    </row>
    <row r="31" ht="14.25">
      <c r="A31" s="16" t="s">
        <v>111</v>
      </c>
    </row>
  </sheetData>
  <printOptions/>
  <pageMargins left="0.68" right="0.25" top="1" bottom="1" header="0.5" footer="0.5"/>
  <pageSetup firstPageNumber="75" useFirstPageNumber="1" horizontalDpi="1200" verticalDpi="120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R8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26" customWidth="1"/>
    <col min="2" max="14" width="9.00390625" style="126" customWidth="1"/>
    <col min="15" max="15" width="9.28125" style="126" customWidth="1"/>
    <col min="16" max="16" width="7.57421875" style="126" customWidth="1"/>
    <col min="17" max="30" width="9.140625" style="126" customWidth="1"/>
    <col min="31" max="31" width="9.7109375" style="126" customWidth="1"/>
    <col min="32" max="45" width="9.00390625" style="126" customWidth="1"/>
    <col min="46" max="46" width="7.421875" style="126" customWidth="1"/>
    <col min="47" max="59" width="9.00390625" style="126" customWidth="1"/>
    <col min="60" max="60" width="5.00390625" style="126" customWidth="1"/>
    <col min="61" max="61" width="7.140625" style="126" customWidth="1"/>
    <col min="62" max="62" width="8.57421875" style="126" customWidth="1"/>
    <col min="63" max="63" width="23.28125" style="126" customWidth="1"/>
    <col min="64" max="64" width="23.421875" style="126" customWidth="1"/>
    <col min="65" max="65" width="23.8515625" style="126" customWidth="1"/>
    <col min="66" max="66" width="23.421875" style="126" customWidth="1"/>
    <col min="67" max="67" width="22.8515625" style="126" customWidth="1"/>
    <col min="68" max="68" width="9.140625" style="126" customWidth="1"/>
    <col min="69" max="69" width="8.57421875" style="126" customWidth="1"/>
    <col min="70" max="70" width="23.8515625" style="126" customWidth="1"/>
    <col min="71" max="16384" width="9.140625" style="126" customWidth="1"/>
  </cols>
  <sheetData>
    <row r="1" spans="1:70" ht="15.75">
      <c r="A1" s="125" t="s">
        <v>625</v>
      </c>
      <c r="B1" s="125"/>
      <c r="C1" s="125"/>
      <c r="D1" s="125"/>
      <c r="E1" s="125"/>
      <c r="F1" s="125"/>
      <c r="P1" s="125" t="s">
        <v>625</v>
      </c>
      <c r="Q1" s="125"/>
      <c r="R1" s="125"/>
      <c r="S1" s="125"/>
      <c r="T1" s="125"/>
      <c r="U1" s="125"/>
      <c r="V1" s="125"/>
      <c r="W1" s="125"/>
      <c r="X1" s="125"/>
      <c r="AE1" s="125" t="s">
        <v>625</v>
      </c>
      <c r="AF1" s="125"/>
      <c r="AG1" s="125"/>
      <c r="AT1" s="125" t="s">
        <v>625</v>
      </c>
      <c r="AU1" s="125"/>
      <c r="AV1" s="125"/>
      <c r="BC1" s="125"/>
      <c r="BD1" s="125"/>
      <c r="BH1" s="191"/>
      <c r="BJ1" s="125"/>
      <c r="BK1" s="125"/>
      <c r="BQ1" s="125"/>
      <c r="BR1" s="125"/>
    </row>
    <row r="2" spans="1:70" ht="18.75" customHeight="1">
      <c r="A2" s="125"/>
      <c r="B2" s="125" t="s">
        <v>623</v>
      </c>
      <c r="C2" s="125"/>
      <c r="D2" s="125"/>
      <c r="E2" s="125"/>
      <c r="F2" s="125"/>
      <c r="O2" s="125"/>
      <c r="P2" s="125"/>
      <c r="Q2" s="125" t="s">
        <v>626</v>
      </c>
      <c r="R2" s="125"/>
      <c r="S2" s="125"/>
      <c r="T2" s="125"/>
      <c r="U2" s="125"/>
      <c r="V2" s="125"/>
      <c r="W2" s="125"/>
      <c r="X2" s="125"/>
      <c r="AE2" s="125"/>
      <c r="AF2" s="125" t="s">
        <v>626</v>
      </c>
      <c r="AG2" s="125"/>
      <c r="AT2" s="125"/>
      <c r="AU2" s="125" t="s">
        <v>626</v>
      </c>
      <c r="AV2" s="125"/>
      <c r="BC2" s="125"/>
      <c r="BD2" s="125"/>
      <c r="BJ2" s="125"/>
      <c r="BK2" s="125"/>
      <c r="BQ2" s="125"/>
      <c r="BR2" s="125"/>
    </row>
    <row r="3" spans="1:69" ht="12.75" customHeight="1">
      <c r="A3" s="125"/>
      <c r="P3" s="125"/>
      <c r="AE3" s="125"/>
      <c r="AT3" s="125"/>
      <c r="BC3" s="125"/>
      <c r="BD3" s="125"/>
      <c r="BJ3" s="125"/>
      <c r="BQ3" s="125"/>
    </row>
    <row r="4" spans="2:70" ht="12.75">
      <c r="B4" s="127">
        <v>22019</v>
      </c>
      <c r="C4" s="127">
        <v>22020</v>
      </c>
      <c r="D4" s="127">
        <v>22021</v>
      </c>
      <c r="E4" s="127">
        <v>22022</v>
      </c>
      <c r="F4" s="127">
        <v>22023</v>
      </c>
      <c r="G4" s="127">
        <v>22024</v>
      </c>
      <c r="H4" s="127">
        <v>22025</v>
      </c>
      <c r="I4" s="127">
        <v>22026</v>
      </c>
      <c r="J4" s="127">
        <v>22027</v>
      </c>
      <c r="K4" s="127">
        <v>22028</v>
      </c>
      <c r="L4" s="127">
        <v>22029</v>
      </c>
      <c r="M4" s="127">
        <v>22034</v>
      </c>
      <c r="N4" s="127">
        <v>22035</v>
      </c>
      <c r="O4" s="127">
        <v>22036</v>
      </c>
      <c r="Q4" s="10">
        <v>22037</v>
      </c>
      <c r="R4" s="127">
        <v>22038</v>
      </c>
      <c r="S4" s="127">
        <v>22039</v>
      </c>
      <c r="T4" s="127">
        <v>22043</v>
      </c>
      <c r="U4" s="127">
        <v>22044</v>
      </c>
      <c r="V4" s="127">
        <v>22045</v>
      </c>
      <c r="W4" s="127">
        <v>22046</v>
      </c>
      <c r="X4" s="127">
        <v>22047</v>
      </c>
      <c r="Y4" s="10">
        <v>22048</v>
      </c>
      <c r="Z4" s="10">
        <v>22049</v>
      </c>
      <c r="AA4" s="10">
        <v>22050</v>
      </c>
      <c r="AB4" s="10">
        <v>22051</v>
      </c>
      <c r="AC4" s="10">
        <v>22052</v>
      </c>
      <c r="AD4" s="10">
        <v>22056</v>
      </c>
      <c r="AF4" s="10">
        <v>22057</v>
      </c>
      <c r="AG4" s="10">
        <v>22058</v>
      </c>
      <c r="AH4" s="127">
        <v>22059</v>
      </c>
      <c r="AI4" s="129">
        <v>22060</v>
      </c>
      <c r="AJ4" s="129">
        <v>22061</v>
      </c>
      <c r="AK4" s="129">
        <v>22062</v>
      </c>
      <c r="AL4" s="129">
        <v>22071</v>
      </c>
      <c r="AM4" s="129">
        <v>22072</v>
      </c>
      <c r="AN4" s="129">
        <v>22030</v>
      </c>
      <c r="AO4" s="129">
        <v>22031</v>
      </c>
      <c r="AP4" s="129">
        <v>22032</v>
      </c>
      <c r="AQ4" s="129">
        <v>22033</v>
      </c>
      <c r="AR4" s="129">
        <v>22040</v>
      </c>
      <c r="AS4" s="10">
        <v>22041</v>
      </c>
      <c r="AU4" s="10">
        <v>22042</v>
      </c>
      <c r="AV4" s="10">
        <v>22053</v>
      </c>
      <c r="AW4" s="127">
        <v>22054</v>
      </c>
      <c r="AX4" s="10">
        <v>22055</v>
      </c>
      <c r="AY4" s="10">
        <v>22063</v>
      </c>
      <c r="AZ4" s="10">
        <v>22064</v>
      </c>
      <c r="BA4" s="127">
        <v>22065</v>
      </c>
      <c r="BB4" s="3">
        <v>22066</v>
      </c>
      <c r="BC4" s="126">
        <v>22067</v>
      </c>
      <c r="BD4" s="3">
        <v>22068</v>
      </c>
      <c r="BE4" s="127">
        <v>22069</v>
      </c>
      <c r="BF4" s="3">
        <v>22070</v>
      </c>
      <c r="BG4" s="127"/>
      <c r="BH4" s="129"/>
      <c r="BI4" s="127"/>
      <c r="BK4" s="127"/>
      <c r="BL4" s="129"/>
      <c r="BM4" s="129"/>
      <c r="BN4" s="129"/>
      <c r="BO4" s="129"/>
      <c r="BR4" s="129"/>
    </row>
    <row r="5" spans="2:70" ht="12.75">
      <c r="B5" s="127" t="s">
        <v>492</v>
      </c>
      <c r="C5" s="198" t="s">
        <v>493</v>
      </c>
      <c r="D5" s="198" t="s">
        <v>494</v>
      </c>
      <c r="E5" s="198" t="s">
        <v>495</v>
      </c>
      <c r="F5" s="198" t="s">
        <v>496</v>
      </c>
      <c r="G5" s="198" t="s">
        <v>497</v>
      </c>
      <c r="H5" s="198" t="s">
        <v>498</v>
      </c>
      <c r="I5" s="198" t="s">
        <v>499</v>
      </c>
      <c r="J5" s="198" t="s">
        <v>500</v>
      </c>
      <c r="K5" s="198" t="s">
        <v>501</v>
      </c>
      <c r="L5" s="198" t="s">
        <v>502</v>
      </c>
      <c r="M5" s="198" t="s">
        <v>507</v>
      </c>
      <c r="N5" s="198" t="s">
        <v>508</v>
      </c>
      <c r="O5" s="192" t="s">
        <v>509</v>
      </c>
      <c r="Q5" s="127" t="s">
        <v>510</v>
      </c>
      <c r="R5" s="191" t="s">
        <v>511</v>
      </c>
      <c r="S5" s="191" t="s">
        <v>512</v>
      </c>
      <c r="T5" s="191" t="s">
        <v>516</v>
      </c>
      <c r="U5" s="191" t="s">
        <v>517</v>
      </c>
      <c r="V5" s="191" t="s">
        <v>518</v>
      </c>
      <c r="W5" s="191" t="s">
        <v>519</v>
      </c>
      <c r="X5" s="191" t="s">
        <v>520</v>
      </c>
      <c r="Y5" s="127" t="s">
        <v>521</v>
      </c>
      <c r="Z5" s="127" t="s">
        <v>522</v>
      </c>
      <c r="AA5" s="127" t="s">
        <v>523</v>
      </c>
      <c r="AB5" s="127" t="s">
        <v>524</v>
      </c>
      <c r="AC5" s="127" t="s">
        <v>525</v>
      </c>
      <c r="AD5" s="127" t="s">
        <v>529</v>
      </c>
      <c r="AE5" s="127" t="s">
        <v>15</v>
      </c>
      <c r="AF5" s="127" t="s">
        <v>530</v>
      </c>
      <c r="AG5" s="127" t="s">
        <v>531</v>
      </c>
      <c r="AH5" s="127" t="s">
        <v>532</v>
      </c>
      <c r="AI5" s="127" t="s">
        <v>533</v>
      </c>
      <c r="AJ5" s="127" t="s">
        <v>534</v>
      </c>
      <c r="AK5" s="127" t="s">
        <v>535</v>
      </c>
      <c r="AL5" s="127" t="s">
        <v>544</v>
      </c>
      <c r="AM5" s="127" t="s">
        <v>545</v>
      </c>
      <c r="AN5" s="127" t="s">
        <v>503</v>
      </c>
      <c r="AO5" s="127" t="s">
        <v>504</v>
      </c>
      <c r="AP5" s="127" t="s">
        <v>505</v>
      </c>
      <c r="AQ5" s="127" t="s">
        <v>506</v>
      </c>
      <c r="AR5" s="57" t="s">
        <v>513</v>
      </c>
      <c r="AS5" s="10" t="s">
        <v>514</v>
      </c>
      <c r="AT5" s="127"/>
      <c r="AU5" s="127" t="s">
        <v>515</v>
      </c>
      <c r="AV5" s="127" t="s">
        <v>526</v>
      </c>
      <c r="AW5" s="127" t="s">
        <v>527</v>
      </c>
      <c r="AX5" s="127" t="s">
        <v>528</v>
      </c>
      <c r="AY5" s="127" t="s">
        <v>536</v>
      </c>
      <c r="AZ5" s="127" t="s">
        <v>537</v>
      </c>
      <c r="BA5" s="127" t="s">
        <v>538</v>
      </c>
      <c r="BB5" s="127" t="s">
        <v>539</v>
      </c>
      <c r="BC5" s="127" t="s">
        <v>540</v>
      </c>
      <c r="BD5" s="127" t="s">
        <v>541</v>
      </c>
      <c r="BE5" s="127" t="s">
        <v>542</v>
      </c>
      <c r="BF5" s="127" t="s">
        <v>543</v>
      </c>
      <c r="BG5" s="127"/>
      <c r="BH5" s="127"/>
      <c r="BI5" s="127"/>
      <c r="BJ5" s="127"/>
      <c r="BK5" s="127"/>
      <c r="BL5" s="127"/>
      <c r="BM5" s="127"/>
      <c r="BN5" s="127"/>
      <c r="BO5" s="127"/>
      <c r="BQ5" s="127"/>
      <c r="BR5" s="127"/>
    </row>
    <row r="6" spans="1:70" ht="12.75">
      <c r="A6" s="128" t="s">
        <v>19</v>
      </c>
      <c r="B6" s="193" t="s">
        <v>624</v>
      </c>
      <c r="C6" s="193" t="s">
        <v>624</v>
      </c>
      <c r="D6" s="193" t="s">
        <v>624</v>
      </c>
      <c r="E6" s="193" t="s">
        <v>624</v>
      </c>
      <c r="F6" s="193" t="s">
        <v>624</v>
      </c>
      <c r="G6" s="193" t="s">
        <v>624</v>
      </c>
      <c r="H6" s="193" t="s">
        <v>624</v>
      </c>
      <c r="I6" s="193" t="s">
        <v>624</v>
      </c>
      <c r="J6" s="193" t="s">
        <v>624</v>
      </c>
      <c r="K6" s="193" t="s">
        <v>624</v>
      </c>
      <c r="L6" s="193" t="s">
        <v>624</v>
      </c>
      <c r="M6" s="193" t="s">
        <v>624</v>
      </c>
      <c r="N6" s="193" t="s">
        <v>624</v>
      </c>
      <c r="O6" s="193" t="s">
        <v>624</v>
      </c>
      <c r="P6" s="128" t="s">
        <v>19</v>
      </c>
      <c r="Q6" s="193" t="s">
        <v>624</v>
      </c>
      <c r="R6" s="193" t="s">
        <v>624</v>
      </c>
      <c r="S6" s="193" t="s">
        <v>624</v>
      </c>
      <c r="T6" s="193" t="s">
        <v>624</v>
      </c>
      <c r="U6" s="193" t="s">
        <v>624</v>
      </c>
      <c r="V6" s="193" t="s">
        <v>624</v>
      </c>
      <c r="W6" s="193" t="s">
        <v>624</v>
      </c>
      <c r="X6" s="193" t="s">
        <v>624</v>
      </c>
      <c r="Y6" s="193" t="s">
        <v>624</v>
      </c>
      <c r="Z6" s="193" t="s">
        <v>624</v>
      </c>
      <c r="AA6" s="193" t="s">
        <v>624</v>
      </c>
      <c r="AB6" s="193" t="s">
        <v>624</v>
      </c>
      <c r="AC6" s="193" t="s">
        <v>624</v>
      </c>
      <c r="AD6" s="193" t="s">
        <v>624</v>
      </c>
      <c r="AE6" s="128" t="s">
        <v>19</v>
      </c>
      <c r="AF6" s="193" t="s">
        <v>624</v>
      </c>
      <c r="AG6" s="193" t="s">
        <v>624</v>
      </c>
      <c r="AH6" s="193" t="s">
        <v>624</v>
      </c>
      <c r="AI6" s="193" t="s">
        <v>624</v>
      </c>
      <c r="AJ6" s="193" t="s">
        <v>624</v>
      </c>
      <c r="AK6" s="193" t="s">
        <v>624</v>
      </c>
      <c r="AL6" s="193" t="s">
        <v>624</v>
      </c>
      <c r="AM6" s="193" t="s">
        <v>624</v>
      </c>
      <c r="AN6" s="193" t="s">
        <v>628</v>
      </c>
      <c r="AO6" s="193" t="s">
        <v>628</v>
      </c>
      <c r="AP6" s="193" t="s">
        <v>628</v>
      </c>
      <c r="AQ6" s="193" t="s">
        <v>628</v>
      </c>
      <c r="AR6" s="193" t="s">
        <v>628</v>
      </c>
      <c r="AS6" s="193" t="s">
        <v>627</v>
      </c>
      <c r="AT6" s="194"/>
      <c r="AU6" s="193" t="s">
        <v>627</v>
      </c>
      <c r="AV6" s="193" t="s">
        <v>627</v>
      </c>
      <c r="AW6" s="193" t="s">
        <v>627</v>
      </c>
      <c r="AX6" s="193" t="s">
        <v>627</v>
      </c>
      <c r="AY6" s="193" t="s">
        <v>627</v>
      </c>
      <c r="AZ6" s="193" t="s">
        <v>627</v>
      </c>
      <c r="BA6" s="193" t="s">
        <v>627</v>
      </c>
      <c r="BB6" s="193" t="s">
        <v>627</v>
      </c>
      <c r="BC6" s="193" t="s">
        <v>627</v>
      </c>
      <c r="BD6" s="193" t="s">
        <v>627</v>
      </c>
      <c r="BE6" s="193" t="s">
        <v>627</v>
      </c>
      <c r="BF6" s="193" t="s">
        <v>627</v>
      </c>
      <c r="BG6" s="127" t="s">
        <v>15</v>
      </c>
      <c r="BH6" s="127"/>
      <c r="BI6" s="127"/>
      <c r="BJ6" s="129"/>
      <c r="BK6" s="127"/>
      <c r="BL6" s="127"/>
      <c r="BM6" s="127"/>
      <c r="BN6" s="127"/>
      <c r="BO6" s="127"/>
      <c r="BQ6" s="129"/>
      <c r="BR6" s="127"/>
    </row>
    <row r="8" spans="1:70" ht="12.75">
      <c r="A8" s="129" t="s">
        <v>392</v>
      </c>
      <c r="B8" s="130" t="s">
        <v>444</v>
      </c>
      <c r="C8" s="130" t="s">
        <v>444</v>
      </c>
      <c r="D8" s="130" t="s">
        <v>444</v>
      </c>
      <c r="E8" s="130" t="s">
        <v>444</v>
      </c>
      <c r="F8" s="130" t="s">
        <v>444</v>
      </c>
      <c r="G8" s="9" t="s">
        <v>444</v>
      </c>
      <c r="H8" s="9" t="s">
        <v>444</v>
      </c>
      <c r="I8" s="9" t="s">
        <v>444</v>
      </c>
      <c r="J8" s="9" t="s">
        <v>444</v>
      </c>
      <c r="K8" s="9" t="s">
        <v>444</v>
      </c>
      <c r="L8" s="9" t="s">
        <v>444</v>
      </c>
      <c r="M8" s="9" t="s">
        <v>444</v>
      </c>
      <c r="N8" s="9" t="s">
        <v>444</v>
      </c>
      <c r="O8" s="9" t="s">
        <v>444</v>
      </c>
      <c r="P8" s="129" t="s">
        <v>392</v>
      </c>
      <c r="Q8" s="9" t="s">
        <v>444</v>
      </c>
      <c r="R8" s="9" t="s">
        <v>444</v>
      </c>
      <c r="S8" s="9" t="s">
        <v>444</v>
      </c>
      <c r="T8" s="9" t="s">
        <v>444</v>
      </c>
      <c r="U8" s="9" t="s">
        <v>444</v>
      </c>
      <c r="V8" s="9" t="s">
        <v>444</v>
      </c>
      <c r="W8" s="9" t="s">
        <v>444</v>
      </c>
      <c r="X8" s="9" t="s">
        <v>444</v>
      </c>
      <c r="Y8" s="9" t="s">
        <v>444</v>
      </c>
      <c r="Z8" s="9" t="s">
        <v>444</v>
      </c>
      <c r="AA8" s="9" t="s">
        <v>444</v>
      </c>
      <c r="AB8" s="9" t="s">
        <v>444</v>
      </c>
      <c r="AC8" s="9" t="s">
        <v>444</v>
      </c>
      <c r="AD8" s="9" t="s">
        <v>444</v>
      </c>
      <c r="AE8" s="129" t="s">
        <v>392</v>
      </c>
      <c r="AF8" s="9" t="s">
        <v>444</v>
      </c>
      <c r="AG8" s="9" t="s">
        <v>444</v>
      </c>
      <c r="AH8" s="9" t="s">
        <v>444</v>
      </c>
      <c r="AI8" s="9" t="s">
        <v>444</v>
      </c>
      <c r="AJ8" s="9" t="s">
        <v>444</v>
      </c>
      <c r="AK8" s="9" t="s">
        <v>444</v>
      </c>
      <c r="AL8" s="9" t="s">
        <v>444</v>
      </c>
      <c r="AM8" s="9" t="s">
        <v>444</v>
      </c>
      <c r="AN8" s="9" t="s">
        <v>444</v>
      </c>
      <c r="AO8" s="9" t="s">
        <v>444</v>
      </c>
      <c r="AP8" s="9" t="s">
        <v>444</v>
      </c>
      <c r="AQ8" s="9" t="s">
        <v>444</v>
      </c>
      <c r="AR8" s="9" t="s">
        <v>444</v>
      </c>
      <c r="AS8" s="9" t="s">
        <v>444</v>
      </c>
      <c r="AT8" s="129" t="s">
        <v>392</v>
      </c>
      <c r="AU8" s="9" t="s">
        <v>444</v>
      </c>
      <c r="AV8" s="9" t="s">
        <v>444</v>
      </c>
      <c r="AW8" s="9" t="s">
        <v>444</v>
      </c>
      <c r="AX8" s="9" t="s">
        <v>444</v>
      </c>
      <c r="AY8" s="9" t="s">
        <v>444</v>
      </c>
      <c r="AZ8" s="9" t="s">
        <v>444</v>
      </c>
      <c r="BA8" s="71" t="s">
        <v>444</v>
      </c>
      <c r="BB8" s="71" t="s">
        <v>444</v>
      </c>
      <c r="BC8" s="129" t="s">
        <v>444</v>
      </c>
      <c r="BD8" s="130" t="s">
        <v>444</v>
      </c>
      <c r="BE8" s="130" t="s">
        <v>444</v>
      </c>
      <c r="BF8" s="130" t="s">
        <v>444</v>
      </c>
      <c r="BG8" s="130"/>
      <c r="BH8" s="130"/>
      <c r="BI8" s="130"/>
      <c r="BJ8" s="129"/>
      <c r="BK8" s="130"/>
      <c r="BL8" s="130"/>
      <c r="BM8" s="130"/>
      <c r="BN8" s="130"/>
      <c r="BO8" s="130"/>
      <c r="BQ8" s="129"/>
      <c r="BR8" s="130"/>
    </row>
    <row r="9" spans="1:70" ht="12.75">
      <c r="A9" s="127" t="s">
        <v>393</v>
      </c>
      <c r="B9" s="132" t="s">
        <v>444</v>
      </c>
      <c r="C9" s="132" t="s">
        <v>444</v>
      </c>
      <c r="D9" s="132" t="s">
        <v>444</v>
      </c>
      <c r="E9" s="132" t="s">
        <v>444</v>
      </c>
      <c r="F9" s="132" t="s">
        <v>444</v>
      </c>
      <c r="G9" s="9" t="s">
        <v>444</v>
      </c>
      <c r="H9" s="9" t="s">
        <v>444</v>
      </c>
      <c r="I9" s="9" t="s">
        <v>444</v>
      </c>
      <c r="J9" s="9" t="s">
        <v>444</v>
      </c>
      <c r="K9" s="9" t="s">
        <v>444</v>
      </c>
      <c r="L9" s="9" t="s">
        <v>444</v>
      </c>
      <c r="M9" s="9" t="s">
        <v>444</v>
      </c>
      <c r="N9" s="9" t="s">
        <v>444</v>
      </c>
      <c r="O9" s="9" t="s">
        <v>444</v>
      </c>
      <c r="P9" s="127" t="s">
        <v>393</v>
      </c>
      <c r="Q9" s="9" t="s">
        <v>444</v>
      </c>
      <c r="R9" s="9" t="s">
        <v>444</v>
      </c>
      <c r="S9" s="9" t="s">
        <v>444</v>
      </c>
      <c r="T9" s="9" t="s">
        <v>444</v>
      </c>
      <c r="U9" s="9" t="s">
        <v>444</v>
      </c>
      <c r="V9" s="9" t="s">
        <v>444</v>
      </c>
      <c r="W9" s="9" t="s">
        <v>444</v>
      </c>
      <c r="X9" s="9" t="s">
        <v>444</v>
      </c>
      <c r="Y9" s="9" t="s">
        <v>444</v>
      </c>
      <c r="Z9" s="9" t="s">
        <v>444</v>
      </c>
      <c r="AA9" s="130" t="s">
        <v>444</v>
      </c>
      <c r="AB9" s="130" t="s">
        <v>444</v>
      </c>
      <c r="AC9" s="130" t="s">
        <v>444</v>
      </c>
      <c r="AD9" s="9" t="s">
        <v>444</v>
      </c>
      <c r="AE9" s="127" t="s">
        <v>393</v>
      </c>
      <c r="AF9" s="9" t="s">
        <v>444</v>
      </c>
      <c r="AG9" s="9" t="s">
        <v>444</v>
      </c>
      <c r="AH9" s="9" t="s">
        <v>444</v>
      </c>
      <c r="AI9" s="9" t="s">
        <v>444</v>
      </c>
      <c r="AJ9" s="9" t="s">
        <v>444</v>
      </c>
      <c r="AK9" s="9" t="s">
        <v>444</v>
      </c>
      <c r="AL9" s="9" t="s">
        <v>444</v>
      </c>
      <c r="AM9" s="9" t="s">
        <v>444</v>
      </c>
      <c r="AN9" s="9" t="s">
        <v>444</v>
      </c>
      <c r="AO9" s="9" t="s">
        <v>444</v>
      </c>
      <c r="AP9" s="9" t="s">
        <v>444</v>
      </c>
      <c r="AQ9" s="9" t="s">
        <v>444</v>
      </c>
      <c r="AR9" s="9" t="s">
        <v>444</v>
      </c>
      <c r="AS9" s="9" t="s">
        <v>444</v>
      </c>
      <c r="AT9" s="127" t="s">
        <v>393</v>
      </c>
      <c r="AU9" s="9" t="s">
        <v>444</v>
      </c>
      <c r="AV9" s="9" t="s">
        <v>444</v>
      </c>
      <c r="AW9" s="9" t="s">
        <v>444</v>
      </c>
      <c r="AX9" s="9" t="s">
        <v>444</v>
      </c>
      <c r="AY9" s="9" t="s">
        <v>444</v>
      </c>
      <c r="AZ9" s="9" t="s">
        <v>444</v>
      </c>
      <c r="BA9" s="130" t="s">
        <v>444</v>
      </c>
      <c r="BB9" s="71" t="s">
        <v>444</v>
      </c>
      <c r="BC9" s="127" t="s">
        <v>444</v>
      </c>
      <c r="BD9" s="130" t="s">
        <v>444</v>
      </c>
      <c r="BE9" s="130" t="s">
        <v>444</v>
      </c>
      <c r="BF9" s="130" t="s">
        <v>444</v>
      </c>
      <c r="BG9" s="130"/>
      <c r="BH9" s="130"/>
      <c r="BI9" s="130"/>
      <c r="BJ9" s="127"/>
      <c r="BK9" s="130"/>
      <c r="BL9" s="130"/>
      <c r="BM9" s="130"/>
      <c r="BN9" s="130"/>
      <c r="BO9" s="130"/>
      <c r="BQ9" s="127"/>
      <c r="BR9" s="130"/>
    </row>
    <row r="10" spans="1:70" ht="14.25">
      <c r="A10" s="127" t="s">
        <v>394</v>
      </c>
      <c r="B10" s="132">
        <v>1800</v>
      </c>
      <c r="C10" s="132">
        <v>1600</v>
      </c>
      <c r="D10" s="132">
        <v>2400</v>
      </c>
      <c r="E10" s="132">
        <v>1800</v>
      </c>
      <c r="F10" s="132">
        <v>1700</v>
      </c>
      <c r="G10" s="9">
        <v>2200</v>
      </c>
      <c r="H10" s="9">
        <v>4000</v>
      </c>
      <c r="I10" s="9">
        <v>2500</v>
      </c>
      <c r="J10" s="9">
        <v>1700</v>
      </c>
      <c r="K10" s="9">
        <v>1400</v>
      </c>
      <c r="L10" s="9">
        <v>1400</v>
      </c>
      <c r="M10" s="9">
        <v>1200</v>
      </c>
      <c r="N10" s="9">
        <v>1100</v>
      </c>
      <c r="O10" s="9">
        <v>1300</v>
      </c>
      <c r="P10" s="127" t="s">
        <v>619</v>
      </c>
      <c r="Q10" s="9">
        <v>1200</v>
      </c>
      <c r="R10" s="9">
        <v>1300</v>
      </c>
      <c r="S10" s="9">
        <v>1100</v>
      </c>
      <c r="T10" s="9">
        <v>1300</v>
      </c>
      <c r="U10" s="9">
        <v>1700</v>
      </c>
      <c r="V10" s="9">
        <v>1300</v>
      </c>
      <c r="W10" s="9">
        <v>1800</v>
      </c>
      <c r="X10" s="9">
        <v>2000</v>
      </c>
      <c r="Y10" s="9">
        <v>2100</v>
      </c>
      <c r="Z10" s="9">
        <v>2600</v>
      </c>
      <c r="AA10" s="130">
        <v>1800</v>
      </c>
      <c r="AB10" s="130">
        <v>1500</v>
      </c>
      <c r="AC10" s="130">
        <v>1400</v>
      </c>
      <c r="AD10" s="9">
        <v>1200</v>
      </c>
      <c r="AE10" s="127" t="s">
        <v>619</v>
      </c>
      <c r="AF10" s="9">
        <v>1300</v>
      </c>
      <c r="AG10" s="9">
        <v>1400</v>
      </c>
      <c r="AH10" s="126">
        <v>1500</v>
      </c>
      <c r="AI10" s="9">
        <v>2600</v>
      </c>
      <c r="AJ10" s="9">
        <v>1800</v>
      </c>
      <c r="AK10" s="9">
        <v>1900</v>
      </c>
      <c r="AL10" s="9">
        <v>1300</v>
      </c>
      <c r="AM10" s="9">
        <v>1900</v>
      </c>
      <c r="AN10" s="9">
        <v>1700</v>
      </c>
      <c r="AO10" s="9">
        <v>2000</v>
      </c>
      <c r="AP10" s="9">
        <v>2100</v>
      </c>
      <c r="AQ10" s="9">
        <v>2500</v>
      </c>
      <c r="AR10" s="9">
        <v>2300</v>
      </c>
      <c r="AS10" s="9">
        <v>2500</v>
      </c>
      <c r="AT10" s="127" t="s">
        <v>619</v>
      </c>
      <c r="AU10" s="9">
        <v>2400</v>
      </c>
      <c r="AV10" s="9">
        <v>2200</v>
      </c>
      <c r="AW10" s="9">
        <v>2100</v>
      </c>
      <c r="AX10" s="9">
        <v>1900</v>
      </c>
      <c r="AY10" s="9">
        <v>2400</v>
      </c>
      <c r="AZ10" s="9">
        <v>2600</v>
      </c>
      <c r="BA10" s="130">
        <v>2600</v>
      </c>
      <c r="BB10" s="71">
        <v>3100</v>
      </c>
      <c r="BC10" s="127">
        <v>3200</v>
      </c>
      <c r="BD10" s="130">
        <v>2200</v>
      </c>
      <c r="BE10" s="130">
        <v>3400</v>
      </c>
      <c r="BF10" s="130">
        <v>2500</v>
      </c>
      <c r="BG10" s="130"/>
      <c r="BH10" s="130"/>
      <c r="BI10" s="130"/>
      <c r="BJ10" s="127"/>
      <c r="BK10" s="130"/>
      <c r="BL10" s="130"/>
      <c r="BM10" s="130"/>
      <c r="BN10" s="130"/>
      <c r="BO10" s="130"/>
      <c r="BQ10" s="127"/>
      <c r="BR10" s="130"/>
    </row>
    <row r="11" spans="1:70" ht="14.25">
      <c r="A11" s="127" t="s">
        <v>395</v>
      </c>
      <c r="B11" s="132">
        <v>1500</v>
      </c>
      <c r="C11" s="132">
        <v>1600</v>
      </c>
      <c r="D11" s="132">
        <v>1700</v>
      </c>
      <c r="E11" s="132">
        <v>1400</v>
      </c>
      <c r="F11" s="132">
        <v>1600</v>
      </c>
      <c r="G11" s="9">
        <v>1400</v>
      </c>
      <c r="H11" s="9">
        <v>1400</v>
      </c>
      <c r="I11" s="9">
        <v>1600</v>
      </c>
      <c r="J11" s="9">
        <v>1600</v>
      </c>
      <c r="K11" s="9">
        <v>1500</v>
      </c>
      <c r="L11" s="9">
        <v>1600</v>
      </c>
      <c r="M11" s="9">
        <v>1600</v>
      </c>
      <c r="N11" s="9">
        <v>1600</v>
      </c>
      <c r="O11" s="9">
        <v>1600</v>
      </c>
      <c r="P11" s="127" t="s">
        <v>620</v>
      </c>
      <c r="Q11" s="9">
        <v>1600</v>
      </c>
      <c r="R11" s="9">
        <v>1600</v>
      </c>
      <c r="S11" s="9">
        <v>1400</v>
      </c>
      <c r="T11" s="9">
        <v>1500</v>
      </c>
      <c r="U11" s="9">
        <v>1500</v>
      </c>
      <c r="V11" s="9">
        <v>1400</v>
      </c>
      <c r="W11" s="9">
        <v>1400</v>
      </c>
      <c r="X11" s="9">
        <v>1500</v>
      </c>
      <c r="Y11" s="9">
        <v>1500</v>
      </c>
      <c r="Z11" s="9">
        <v>1300</v>
      </c>
      <c r="AA11" s="130">
        <v>1400</v>
      </c>
      <c r="AB11" s="130">
        <v>1500</v>
      </c>
      <c r="AC11" s="130">
        <v>1700</v>
      </c>
      <c r="AD11" s="9">
        <v>1500</v>
      </c>
      <c r="AE11" s="127" t="s">
        <v>620</v>
      </c>
      <c r="AF11" s="9">
        <v>1400</v>
      </c>
      <c r="AG11" s="9">
        <v>1400</v>
      </c>
      <c r="AH11" s="126">
        <v>1600</v>
      </c>
      <c r="AI11" s="9">
        <v>1600</v>
      </c>
      <c r="AJ11" s="9">
        <v>1300</v>
      </c>
      <c r="AK11" s="9">
        <v>1400</v>
      </c>
      <c r="AL11" s="9">
        <v>1500</v>
      </c>
      <c r="AM11" s="9">
        <v>1500</v>
      </c>
      <c r="AN11" s="9">
        <v>1600</v>
      </c>
      <c r="AO11" s="9">
        <v>1600</v>
      </c>
      <c r="AP11" s="9">
        <v>1700</v>
      </c>
      <c r="AQ11" s="9">
        <v>1700</v>
      </c>
      <c r="AR11" s="9">
        <v>1600</v>
      </c>
      <c r="AS11" s="9">
        <v>1500</v>
      </c>
      <c r="AT11" s="127" t="s">
        <v>620</v>
      </c>
      <c r="AU11" s="9">
        <v>1500</v>
      </c>
      <c r="AV11" s="9">
        <v>1400</v>
      </c>
      <c r="AW11" s="9">
        <v>1600</v>
      </c>
      <c r="AX11" s="9">
        <v>1700</v>
      </c>
      <c r="AY11" s="9">
        <v>1400</v>
      </c>
      <c r="AZ11" s="9">
        <v>1600</v>
      </c>
      <c r="BA11" s="130">
        <v>1600</v>
      </c>
      <c r="BB11" s="71">
        <v>1600</v>
      </c>
      <c r="BC11" s="127">
        <v>1600</v>
      </c>
      <c r="BD11" s="130">
        <v>1500</v>
      </c>
      <c r="BE11" s="130">
        <v>1300</v>
      </c>
      <c r="BF11" s="130">
        <v>1600</v>
      </c>
      <c r="BG11" s="130"/>
      <c r="BH11" s="130"/>
      <c r="BI11" s="130"/>
      <c r="BJ11" s="127"/>
      <c r="BK11" s="130"/>
      <c r="BL11" s="130"/>
      <c r="BM11" s="130"/>
      <c r="BN11" s="130"/>
      <c r="BO11" s="132"/>
      <c r="BQ11" s="127"/>
      <c r="BR11" s="130"/>
    </row>
    <row r="12" spans="1:70" ht="12.75">
      <c r="A12" s="129" t="s">
        <v>396</v>
      </c>
      <c r="B12" s="130">
        <v>2.3</v>
      </c>
      <c r="C12" s="130">
        <v>1.1</v>
      </c>
      <c r="D12" s="130">
        <v>5.3</v>
      </c>
      <c r="E12" s="130">
        <v>1.7</v>
      </c>
      <c r="F12" s="130">
        <v>1.2</v>
      </c>
      <c r="G12" s="9">
        <v>3.7</v>
      </c>
      <c r="H12" s="9">
        <v>0.86</v>
      </c>
      <c r="I12" s="9">
        <v>1.3</v>
      </c>
      <c r="J12" s="9">
        <v>1.1</v>
      </c>
      <c r="K12" s="9">
        <v>0.67</v>
      </c>
      <c r="L12" s="9">
        <v>1.5</v>
      </c>
      <c r="M12" s="9">
        <v>1.6</v>
      </c>
      <c r="N12" s="9">
        <v>2.4</v>
      </c>
      <c r="O12" s="9">
        <v>2.3</v>
      </c>
      <c r="P12" s="129" t="s">
        <v>396</v>
      </c>
      <c r="Q12" s="9">
        <v>1</v>
      </c>
      <c r="R12" s="9">
        <v>1.4</v>
      </c>
      <c r="S12" s="9">
        <v>3.2</v>
      </c>
      <c r="T12" s="9">
        <v>1.5</v>
      </c>
      <c r="U12" s="9">
        <v>1.8</v>
      </c>
      <c r="V12" s="9">
        <v>1</v>
      </c>
      <c r="W12" s="9">
        <v>4</v>
      </c>
      <c r="X12" s="9">
        <v>1.5</v>
      </c>
      <c r="Y12" s="9">
        <v>1.2</v>
      </c>
      <c r="Z12" s="9">
        <v>4.6</v>
      </c>
      <c r="AA12" s="9">
        <v>3</v>
      </c>
      <c r="AB12" s="9">
        <v>1</v>
      </c>
      <c r="AC12" s="9">
        <v>1.2</v>
      </c>
      <c r="AD12" s="9">
        <v>1.4</v>
      </c>
      <c r="AE12" s="129" t="s">
        <v>396</v>
      </c>
      <c r="AF12" s="9">
        <v>1.5</v>
      </c>
      <c r="AG12" s="9">
        <v>1.5</v>
      </c>
      <c r="AH12" s="126">
        <v>1.1</v>
      </c>
      <c r="AI12" s="9">
        <v>1.5</v>
      </c>
      <c r="AJ12" s="9">
        <v>0.95</v>
      </c>
      <c r="AK12" s="9">
        <v>3.9</v>
      </c>
      <c r="AL12" s="9">
        <v>1.1</v>
      </c>
      <c r="AM12" s="9">
        <v>3.1</v>
      </c>
      <c r="AN12" s="9">
        <v>1</v>
      </c>
      <c r="AO12" s="9">
        <v>1.5</v>
      </c>
      <c r="AP12" s="9">
        <v>1.3</v>
      </c>
      <c r="AQ12" s="9">
        <v>0.95</v>
      </c>
      <c r="AR12" s="9">
        <v>1.2</v>
      </c>
      <c r="AS12" s="9">
        <v>2.7</v>
      </c>
      <c r="AT12" s="129" t="s">
        <v>396</v>
      </c>
      <c r="AU12" s="9">
        <v>1</v>
      </c>
      <c r="AV12" s="9">
        <v>3.3</v>
      </c>
      <c r="AW12" s="9">
        <v>4.8</v>
      </c>
      <c r="AX12" s="9">
        <v>3.7</v>
      </c>
      <c r="AY12" s="9">
        <v>5.3</v>
      </c>
      <c r="AZ12" s="9">
        <v>5.4</v>
      </c>
      <c r="BA12" s="71">
        <v>3.1</v>
      </c>
      <c r="BB12" s="71">
        <v>1.6</v>
      </c>
      <c r="BC12" s="129">
        <v>2.3</v>
      </c>
      <c r="BD12" s="130">
        <v>3.3</v>
      </c>
      <c r="BE12" s="130">
        <v>3.3</v>
      </c>
      <c r="BF12" s="130">
        <v>2.2</v>
      </c>
      <c r="BG12" s="130"/>
      <c r="BI12" s="130"/>
      <c r="BJ12" s="129"/>
      <c r="BK12" s="130"/>
      <c r="BL12" s="130"/>
      <c r="BM12" s="130"/>
      <c r="BN12" s="130"/>
      <c r="BO12" s="130"/>
      <c r="BQ12" s="129"/>
      <c r="BR12" s="130"/>
    </row>
    <row r="13" spans="1:70" ht="14.25">
      <c r="A13" s="127" t="s">
        <v>397</v>
      </c>
      <c r="B13" s="132">
        <v>16000</v>
      </c>
      <c r="C13" s="132">
        <v>18000</v>
      </c>
      <c r="D13" s="132">
        <v>16000</v>
      </c>
      <c r="E13" s="132">
        <v>16000</v>
      </c>
      <c r="F13" s="132">
        <v>17000</v>
      </c>
      <c r="G13" s="9">
        <v>17000</v>
      </c>
      <c r="H13" s="9">
        <v>15000</v>
      </c>
      <c r="I13" s="9">
        <v>20000</v>
      </c>
      <c r="J13" s="9">
        <v>17000</v>
      </c>
      <c r="K13" s="9">
        <v>16000</v>
      </c>
      <c r="L13" s="9">
        <v>17000</v>
      </c>
      <c r="M13" s="9">
        <v>16000</v>
      </c>
      <c r="N13" s="9">
        <v>16000</v>
      </c>
      <c r="O13" s="9">
        <v>17000</v>
      </c>
      <c r="P13" s="127" t="s">
        <v>621</v>
      </c>
      <c r="Q13" s="9">
        <v>15000</v>
      </c>
      <c r="R13" s="9">
        <v>15000</v>
      </c>
      <c r="S13" s="9">
        <v>15000</v>
      </c>
      <c r="T13" s="9">
        <v>15000</v>
      </c>
      <c r="U13" s="9">
        <v>16000</v>
      </c>
      <c r="V13" s="9">
        <v>14000</v>
      </c>
      <c r="W13" s="9">
        <v>14000</v>
      </c>
      <c r="X13" s="9">
        <v>15000</v>
      </c>
      <c r="Y13" s="126">
        <v>14000</v>
      </c>
      <c r="Z13" s="9">
        <v>13000</v>
      </c>
      <c r="AA13" s="9">
        <v>15000</v>
      </c>
      <c r="AB13" s="9">
        <v>15000</v>
      </c>
      <c r="AC13" s="9">
        <v>14000</v>
      </c>
      <c r="AD13" s="9">
        <v>15000</v>
      </c>
      <c r="AE13" s="127" t="s">
        <v>621</v>
      </c>
      <c r="AF13" s="9">
        <v>15000</v>
      </c>
      <c r="AG13" s="9">
        <v>16000</v>
      </c>
      <c r="AH13" s="9">
        <v>14000</v>
      </c>
      <c r="AI13" s="9">
        <v>15000</v>
      </c>
      <c r="AJ13" s="9">
        <v>14000</v>
      </c>
      <c r="AK13" s="9">
        <v>16000</v>
      </c>
      <c r="AL13" s="9">
        <v>16000</v>
      </c>
      <c r="AM13" s="9">
        <v>16000</v>
      </c>
      <c r="AN13" s="9">
        <v>17000</v>
      </c>
      <c r="AO13" s="9">
        <v>17000</v>
      </c>
      <c r="AP13" s="9">
        <v>16000</v>
      </c>
      <c r="AQ13" s="9">
        <v>15000</v>
      </c>
      <c r="AR13" s="9">
        <v>17000</v>
      </c>
      <c r="AS13" s="9">
        <v>17000</v>
      </c>
      <c r="AT13" s="127" t="s">
        <v>621</v>
      </c>
      <c r="AU13" s="126">
        <v>17000</v>
      </c>
      <c r="AV13" s="9">
        <v>16000</v>
      </c>
      <c r="AW13" s="126">
        <v>14000</v>
      </c>
      <c r="AX13" s="9">
        <v>15000</v>
      </c>
      <c r="AY13" s="9">
        <v>16000</v>
      </c>
      <c r="AZ13" s="9">
        <v>16000</v>
      </c>
      <c r="BA13" s="71">
        <v>18000</v>
      </c>
      <c r="BB13" s="71">
        <v>20000</v>
      </c>
      <c r="BC13" s="127">
        <v>20000</v>
      </c>
      <c r="BD13" s="130">
        <v>17000</v>
      </c>
      <c r="BE13" s="130">
        <v>17000</v>
      </c>
      <c r="BF13" s="130">
        <v>20000</v>
      </c>
      <c r="BG13" s="130"/>
      <c r="BI13" s="130"/>
      <c r="BJ13" s="127"/>
      <c r="BK13" s="130"/>
      <c r="BL13" s="130"/>
      <c r="BM13" s="130"/>
      <c r="BN13" s="130"/>
      <c r="BO13" s="130"/>
      <c r="BQ13" s="127"/>
      <c r="BR13" s="130"/>
    </row>
    <row r="14" spans="1:70" ht="14.25">
      <c r="A14" s="127" t="s">
        <v>398</v>
      </c>
      <c r="B14" s="132">
        <v>1600</v>
      </c>
      <c r="C14" s="132">
        <v>800</v>
      </c>
      <c r="D14" s="132">
        <v>4400</v>
      </c>
      <c r="E14" s="132">
        <v>3100</v>
      </c>
      <c r="F14" s="132">
        <v>1800</v>
      </c>
      <c r="G14" s="9">
        <v>4600</v>
      </c>
      <c r="H14" s="9">
        <v>2900</v>
      </c>
      <c r="I14" s="9">
        <v>3200</v>
      </c>
      <c r="J14" s="9">
        <v>3000</v>
      </c>
      <c r="K14" s="9">
        <v>1900</v>
      </c>
      <c r="L14" s="9">
        <v>3600</v>
      </c>
      <c r="M14" s="9">
        <v>640</v>
      </c>
      <c r="N14" s="9">
        <v>700</v>
      </c>
      <c r="O14" s="9">
        <v>4800</v>
      </c>
      <c r="P14" s="127" t="s">
        <v>622</v>
      </c>
      <c r="Q14" s="130">
        <v>560</v>
      </c>
      <c r="R14" s="9">
        <v>2400</v>
      </c>
      <c r="S14" s="9">
        <v>6000</v>
      </c>
      <c r="T14" s="9">
        <v>1300</v>
      </c>
      <c r="U14" s="9">
        <v>1900</v>
      </c>
      <c r="V14" s="9">
        <v>2800</v>
      </c>
      <c r="W14" s="9">
        <v>6500</v>
      </c>
      <c r="X14" s="9">
        <v>2800</v>
      </c>
      <c r="Y14" s="126">
        <v>9000</v>
      </c>
      <c r="Z14" s="9">
        <v>640</v>
      </c>
      <c r="AA14" s="9">
        <v>470</v>
      </c>
      <c r="AB14" s="9">
        <v>3100</v>
      </c>
      <c r="AC14" s="9">
        <v>1000</v>
      </c>
      <c r="AD14" s="9">
        <v>2600</v>
      </c>
      <c r="AE14" s="127" t="s">
        <v>622</v>
      </c>
      <c r="AF14" s="9">
        <v>1600</v>
      </c>
      <c r="AG14" s="9">
        <v>1200</v>
      </c>
      <c r="AH14" s="9">
        <v>830</v>
      </c>
      <c r="AI14" s="9">
        <v>8000</v>
      </c>
      <c r="AJ14" s="9">
        <v>930</v>
      </c>
      <c r="AK14" s="9">
        <v>380</v>
      </c>
      <c r="AL14" s="9">
        <v>500</v>
      </c>
      <c r="AM14" s="9">
        <v>2000</v>
      </c>
      <c r="AN14" s="9">
        <v>380</v>
      </c>
      <c r="AO14" s="9">
        <v>430</v>
      </c>
      <c r="AP14" s="9">
        <v>1700</v>
      </c>
      <c r="AQ14" s="9">
        <v>9600</v>
      </c>
      <c r="AR14" s="9">
        <v>2700</v>
      </c>
      <c r="AS14" s="9">
        <v>490</v>
      </c>
      <c r="AT14" s="127" t="s">
        <v>622</v>
      </c>
      <c r="AU14" s="126">
        <v>360</v>
      </c>
      <c r="AV14" s="9">
        <v>440</v>
      </c>
      <c r="AW14" s="126">
        <v>330</v>
      </c>
      <c r="AX14" s="9">
        <v>390</v>
      </c>
      <c r="AY14" s="9">
        <v>510</v>
      </c>
      <c r="AZ14" s="9">
        <v>5100</v>
      </c>
      <c r="BA14" s="71">
        <v>1400</v>
      </c>
      <c r="BB14" s="71">
        <v>400</v>
      </c>
      <c r="BC14" s="127">
        <v>450</v>
      </c>
      <c r="BD14" s="130">
        <v>440</v>
      </c>
      <c r="BE14" s="130">
        <v>380</v>
      </c>
      <c r="BF14" s="130">
        <v>1400</v>
      </c>
      <c r="BG14" s="130"/>
      <c r="BI14" s="130"/>
      <c r="BJ14" s="127"/>
      <c r="BK14" s="130"/>
      <c r="BL14" s="130"/>
      <c r="BM14" s="130"/>
      <c r="BN14" s="130"/>
      <c r="BO14" s="130"/>
      <c r="BQ14" s="127"/>
      <c r="BR14" s="130"/>
    </row>
    <row r="15" spans="1:70" ht="12.75">
      <c r="A15" s="129" t="s">
        <v>399</v>
      </c>
      <c r="B15" s="130">
        <v>5.6</v>
      </c>
      <c r="C15" s="130">
        <v>3.6</v>
      </c>
      <c r="D15" s="130">
        <v>3.9</v>
      </c>
      <c r="E15" s="130">
        <v>4.9</v>
      </c>
      <c r="F15" s="130">
        <v>3.5</v>
      </c>
      <c r="G15" s="9">
        <v>4.7</v>
      </c>
      <c r="H15" s="9">
        <v>3.9</v>
      </c>
      <c r="I15" s="9">
        <v>4.9</v>
      </c>
      <c r="J15" s="9">
        <v>4.3</v>
      </c>
      <c r="K15" s="9">
        <v>2.7</v>
      </c>
      <c r="L15" s="9">
        <v>8.5</v>
      </c>
      <c r="M15" s="9">
        <v>3.4</v>
      </c>
      <c r="N15" s="9">
        <v>3.1</v>
      </c>
      <c r="O15" s="9">
        <v>6.1</v>
      </c>
      <c r="P15" s="129" t="s">
        <v>399</v>
      </c>
      <c r="Q15" s="130">
        <v>3</v>
      </c>
      <c r="R15" s="9">
        <v>3.4</v>
      </c>
      <c r="S15" s="9">
        <v>4</v>
      </c>
      <c r="T15" s="9">
        <v>1.8</v>
      </c>
      <c r="U15" s="9">
        <v>3.2</v>
      </c>
      <c r="V15" s="9">
        <v>1.8</v>
      </c>
      <c r="W15" s="9">
        <v>3.3</v>
      </c>
      <c r="X15" s="9">
        <v>3.5</v>
      </c>
      <c r="Y15" s="126">
        <v>3.9</v>
      </c>
      <c r="Z15" s="9">
        <v>2.5</v>
      </c>
      <c r="AA15" s="9">
        <v>3.1</v>
      </c>
      <c r="AB15" s="9">
        <v>3.8</v>
      </c>
      <c r="AC15" s="9">
        <v>2.3</v>
      </c>
      <c r="AD15" s="9">
        <v>2.1</v>
      </c>
      <c r="AE15" s="129" t="s">
        <v>399</v>
      </c>
      <c r="AF15" s="9">
        <v>2.8</v>
      </c>
      <c r="AG15" s="9">
        <v>3.5</v>
      </c>
      <c r="AH15" s="9">
        <v>2</v>
      </c>
      <c r="AI15" s="9">
        <v>5.8</v>
      </c>
      <c r="AJ15" s="9">
        <v>2.8</v>
      </c>
      <c r="AK15" s="9">
        <v>2.3</v>
      </c>
      <c r="AL15" s="9">
        <v>4.8</v>
      </c>
      <c r="AM15" s="9">
        <v>4.6</v>
      </c>
      <c r="AN15" s="9">
        <v>4.7</v>
      </c>
      <c r="AO15" s="9">
        <v>3.7</v>
      </c>
      <c r="AP15" s="9">
        <v>4.3</v>
      </c>
      <c r="AQ15" s="9">
        <v>5.7</v>
      </c>
      <c r="AR15" s="9">
        <v>3.4</v>
      </c>
      <c r="AS15" s="9">
        <v>3.1</v>
      </c>
      <c r="AT15" s="129" t="s">
        <v>399</v>
      </c>
      <c r="AU15" s="126">
        <v>3</v>
      </c>
      <c r="AV15" s="9">
        <v>3.9</v>
      </c>
      <c r="AW15" s="126">
        <v>3</v>
      </c>
      <c r="AX15" s="9">
        <v>2.4</v>
      </c>
      <c r="AY15" s="9">
        <v>3.3</v>
      </c>
      <c r="AZ15" s="9">
        <v>3.6</v>
      </c>
      <c r="BA15" s="71">
        <v>2.4</v>
      </c>
      <c r="BB15" s="71">
        <v>3.2</v>
      </c>
      <c r="BC15" s="129">
        <v>2.8</v>
      </c>
      <c r="BD15" s="130">
        <v>3.8</v>
      </c>
      <c r="BE15" s="130">
        <v>3.2</v>
      </c>
      <c r="BF15" s="130">
        <v>4.8</v>
      </c>
      <c r="BG15" s="130"/>
      <c r="BH15" s="130"/>
      <c r="BI15" s="130"/>
      <c r="BJ15" s="129"/>
      <c r="BK15" s="130"/>
      <c r="BL15" s="130"/>
      <c r="BM15" s="130"/>
      <c r="BN15" s="130"/>
      <c r="BO15" s="130"/>
      <c r="BQ15" s="129"/>
      <c r="BR15" s="130"/>
    </row>
    <row r="16" spans="1:70" ht="12.75">
      <c r="A16" s="129" t="s">
        <v>400</v>
      </c>
      <c r="B16" s="130" t="s">
        <v>445</v>
      </c>
      <c r="C16" s="130" t="s">
        <v>445</v>
      </c>
      <c r="D16" s="130" t="s">
        <v>445</v>
      </c>
      <c r="E16" s="130" t="s">
        <v>445</v>
      </c>
      <c r="F16" s="130" t="s">
        <v>445</v>
      </c>
      <c r="G16" s="9" t="s">
        <v>445</v>
      </c>
      <c r="H16" s="9" t="s">
        <v>445</v>
      </c>
      <c r="I16" s="9" t="s">
        <v>445</v>
      </c>
      <c r="J16" s="9" t="s">
        <v>445</v>
      </c>
      <c r="K16" s="9" t="s">
        <v>445</v>
      </c>
      <c r="L16" s="9" t="s">
        <v>445</v>
      </c>
      <c r="M16" s="9" t="s">
        <v>445</v>
      </c>
      <c r="N16" s="9" t="s">
        <v>445</v>
      </c>
      <c r="O16" s="9" t="s">
        <v>445</v>
      </c>
      <c r="P16" s="129" t="s">
        <v>400</v>
      </c>
      <c r="Q16" s="130" t="s">
        <v>445</v>
      </c>
      <c r="R16" s="9" t="s">
        <v>445</v>
      </c>
      <c r="S16" s="9" t="s">
        <v>445</v>
      </c>
      <c r="T16" s="9" t="s">
        <v>445</v>
      </c>
      <c r="U16" s="9" t="s">
        <v>445</v>
      </c>
      <c r="V16" s="9" t="s">
        <v>445</v>
      </c>
      <c r="W16" s="9" t="s">
        <v>445</v>
      </c>
      <c r="X16" s="9" t="s">
        <v>445</v>
      </c>
      <c r="Y16" s="9" t="s">
        <v>445</v>
      </c>
      <c r="Z16" s="9" t="s">
        <v>445</v>
      </c>
      <c r="AA16" s="9" t="s">
        <v>445</v>
      </c>
      <c r="AB16" s="9" t="s">
        <v>445</v>
      </c>
      <c r="AC16" s="9" t="s">
        <v>445</v>
      </c>
      <c r="AD16" s="9" t="s">
        <v>445</v>
      </c>
      <c r="AE16" s="129" t="s">
        <v>400</v>
      </c>
      <c r="AF16" s="9" t="s">
        <v>445</v>
      </c>
      <c r="AG16" s="9" t="s">
        <v>445</v>
      </c>
      <c r="AH16" s="9" t="s">
        <v>445</v>
      </c>
      <c r="AI16" s="9" t="s">
        <v>445</v>
      </c>
      <c r="AJ16" s="9" t="s">
        <v>445</v>
      </c>
      <c r="AK16" s="9" t="s">
        <v>445</v>
      </c>
      <c r="AL16" s="9" t="s">
        <v>445</v>
      </c>
      <c r="AM16" s="9" t="s">
        <v>445</v>
      </c>
      <c r="AN16" s="9" t="s">
        <v>445</v>
      </c>
      <c r="AO16" s="9" t="s">
        <v>445</v>
      </c>
      <c r="AP16" s="9" t="s">
        <v>445</v>
      </c>
      <c r="AQ16" s="9" t="s">
        <v>445</v>
      </c>
      <c r="AR16" s="9" t="s">
        <v>445</v>
      </c>
      <c r="AS16" s="9" t="s">
        <v>445</v>
      </c>
      <c r="AT16" s="129" t="s">
        <v>400</v>
      </c>
      <c r="AU16" s="9" t="s">
        <v>445</v>
      </c>
      <c r="AV16" s="9" t="s">
        <v>445</v>
      </c>
      <c r="AW16" s="9" t="s">
        <v>445</v>
      </c>
      <c r="AX16" s="9" t="s">
        <v>445</v>
      </c>
      <c r="AY16" s="9" t="s">
        <v>445</v>
      </c>
      <c r="AZ16" s="9" t="s">
        <v>445</v>
      </c>
      <c r="BA16" s="71" t="s">
        <v>445</v>
      </c>
      <c r="BB16" s="71" t="s">
        <v>445</v>
      </c>
      <c r="BC16" s="129" t="s">
        <v>445</v>
      </c>
      <c r="BD16" s="130" t="s">
        <v>445</v>
      </c>
      <c r="BE16" s="130" t="s">
        <v>445</v>
      </c>
      <c r="BF16" s="130" t="s">
        <v>445</v>
      </c>
      <c r="BG16" s="130"/>
      <c r="BH16" s="130"/>
      <c r="BI16" s="130"/>
      <c r="BJ16" s="129"/>
      <c r="BK16" s="130"/>
      <c r="BL16" s="130"/>
      <c r="BM16" s="130"/>
      <c r="BN16" s="130"/>
      <c r="BO16" s="130"/>
      <c r="BQ16" s="129"/>
      <c r="BR16" s="130"/>
    </row>
    <row r="17" spans="1:70" ht="12.75">
      <c r="A17" s="129" t="s">
        <v>401</v>
      </c>
      <c r="B17" s="130" t="s">
        <v>444</v>
      </c>
      <c r="C17" s="130" t="s">
        <v>444</v>
      </c>
      <c r="D17" s="130" t="s">
        <v>444</v>
      </c>
      <c r="E17" s="130" t="s">
        <v>444</v>
      </c>
      <c r="F17" s="130" t="s">
        <v>444</v>
      </c>
      <c r="G17" s="9" t="s">
        <v>444</v>
      </c>
      <c r="H17" s="9" t="s">
        <v>444</v>
      </c>
      <c r="I17" s="9" t="s">
        <v>444</v>
      </c>
      <c r="J17" s="9" t="s">
        <v>444</v>
      </c>
      <c r="K17" s="9" t="s">
        <v>444</v>
      </c>
      <c r="L17" s="9" t="s">
        <v>444</v>
      </c>
      <c r="M17" s="9" t="s">
        <v>444</v>
      </c>
      <c r="N17" s="9" t="s">
        <v>444</v>
      </c>
      <c r="O17" s="9" t="s">
        <v>444</v>
      </c>
      <c r="P17" s="129" t="s">
        <v>401</v>
      </c>
      <c r="Q17" s="9" t="s">
        <v>444</v>
      </c>
      <c r="R17" s="9">
        <v>1</v>
      </c>
      <c r="S17" s="9">
        <v>1.3</v>
      </c>
      <c r="T17" s="9" t="s">
        <v>444</v>
      </c>
      <c r="U17" s="9">
        <v>2.2</v>
      </c>
      <c r="V17" s="9" t="s">
        <v>444</v>
      </c>
      <c r="W17" s="9">
        <v>3.3</v>
      </c>
      <c r="X17" s="9">
        <v>1.2</v>
      </c>
      <c r="Y17" s="9" t="s">
        <v>444</v>
      </c>
      <c r="Z17" s="9">
        <v>1.1</v>
      </c>
      <c r="AA17" s="9" t="s">
        <v>444</v>
      </c>
      <c r="AB17" s="9">
        <v>5.5</v>
      </c>
      <c r="AC17" s="9" t="s">
        <v>444</v>
      </c>
      <c r="AD17" s="9" t="s">
        <v>444</v>
      </c>
      <c r="AE17" s="129" t="s">
        <v>401</v>
      </c>
      <c r="AF17" s="9" t="s">
        <v>444</v>
      </c>
      <c r="AG17" s="9" t="s">
        <v>444</v>
      </c>
      <c r="AH17" s="9" t="s">
        <v>444</v>
      </c>
      <c r="AI17" s="9" t="s">
        <v>444</v>
      </c>
      <c r="AJ17" s="9" t="s">
        <v>444</v>
      </c>
      <c r="AK17" s="9" t="s">
        <v>444</v>
      </c>
      <c r="AL17" s="9" t="s">
        <v>444</v>
      </c>
      <c r="AM17" s="9" t="s">
        <v>444</v>
      </c>
      <c r="AN17" s="9" t="s">
        <v>444</v>
      </c>
      <c r="AO17" s="9" t="s">
        <v>444</v>
      </c>
      <c r="AP17" s="9" t="s">
        <v>444</v>
      </c>
      <c r="AQ17" s="9" t="s">
        <v>444</v>
      </c>
      <c r="AR17" s="9">
        <v>2.5</v>
      </c>
      <c r="AS17" s="9" t="s">
        <v>444</v>
      </c>
      <c r="AT17" s="129" t="s">
        <v>401</v>
      </c>
      <c r="AU17" s="9" t="s">
        <v>444</v>
      </c>
      <c r="AV17" s="9" t="s">
        <v>444</v>
      </c>
      <c r="AW17" s="9" t="s">
        <v>444</v>
      </c>
      <c r="AX17" s="9">
        <v>2.7</v>
      </c>
      <c r="AY17" s="9">
        <v>2</v>
      </c>
      <c r="AZ17" s="9" t="s">
        <v>444</v>
      </c>
      <c r="BA17" s="71" t="s">
        <v>444</v>
      </c>
      <c r="BB17" s="71" t="s">
        <v>444</v>
      </c>
      <c r="BC17" s="129" t="s">
        <v>444</v>
      </c>
      <c r="BD17" s="130" t="s">
        <v>444</v>
      </c>
      <c r="BE17" s="130" t="s">
        <v>444</v>
      </c>
      <c r="BF17" s="130" t="s">
        <v>444</v>
      </c>
      <c r="BG17" s="130"/>
      <c r="BH17" s="130"/>
      <c r="BI17" s="130"/>
      <c r="BJ17" s="129"/>
      <c r="BK17" s="130"/>
      <c r="BL17" s="130"/>
      <c r="BM17" s="130"/>
      <c r="BN17" s="130"/>
      <c r="BO17" s="130"/>
      <c r="BQ17" s="129"/>
      <c r="BR17" s="130"/>
    </row>
    <row r="18" spans="1:70" ht="12.75">
      <c r="A18" s="129" t="s">
        <v>402</v>
      </c>
      <c r="B18" s="130">
        <v>0.11</v>
      </c>
      <c r="C18" s="130" t="s">
        <v>445</v>
      </c>
      <c r="D18" s="130" t="s">
        <v>445</v>
      </c>
      <c r="E18" s="130" t="s">
        <v>445</v>
      </c>
      <c r="F18" s="130" t="s">
        <v>445</v>
      </c>
      <c r="G18" s="9" t="s">
        <v>445</v>
      </c>
      <c r="H18" s="9">
        <v>0.1</v>
      </c>
      <c r="I18" s="9" t="s">
        <v>445</v>
      </c>
      <c r="J18" s="9" t="s">
        <v>445</v>
      </c>
      <c r="K18" s="9" t="s">
        <v>445</v>
      </c>
      <c r="L18" s="9" t="s">
        <v>445</v>
      </c>
      <c r="M18" s="9" t="s">
        <v>445</v>
      </c>
      <c r="N18" s="9" t="s">
        <v>445</v>
      </c>
      <c r="O18" s="9" t="s">
        <v>445</v>
      </c>
      <c r="P18" s="129" t="s">
        <v>402</v>
      </c>
      <c r="Q18" s="9" t="s">
        <v>445</v>
      </c>
      <c r="R18" s="9" t="s">
        <v>445</v>
      </c>
      <c r="S18" s="9" t="s">
        <v>445</v>
      </c>
      <c r="T18" s="9" t="s">
        <v>445</v>
      </c>
      <c r="U18" s="9" t="s">
        <v>445</v>
      </c>
      <c r="V18" s="9" t="s">
        <v>445</v>
      </c>
      <c r="W18" s="9" t="s">
        <v>445</v>
      </c>
      <c r="X18" s="9" t="s">
        <v>445</v>
      </c>
      <c r="Y18" s="9" t="s">
        <v>445</v>
      </c>
      <c r="Z18" s="9" t="s">
        <v>445</v>
      </c>
      <c r="AA18" s="9" t="s">
        <v>445</v>
      </c>
      <c r="AB18" s="9" t="s">
        <v>445</v>
      </c>
      <c r="AC18" s="9" t="s">
        <v>445</v>
      </c>
      <c r="AD18" s="9" t="s">
        <v>445</v>
      </c>
      <c r="AE18" s="129" t="s">
        <v>402</v>
      </c>
      <c r="AF18" s="9" t="s">
        <v>445</v>
      </c>
      <c r="AG18" s="9" t="s">
        <v>445</v>
      </c>
      <c r="AH18" s="9" t="s">
        <v>445</v>
      </c>
      <c r="AI18" s="9" t="s">
        <v>445</v>
      </c>
      <c r="AJ18" s="9" t="s">
        <v>445</v>
      </c>
      <c r="AK18" s="9" t="s">
        <v>445</v>
      </c>
      <c r="AL18" s="9" t="s">
        <v>445</v>
      </c>
      <c r="AM18" s="9" t="s">
        <v>445</v>
      </c>
      <c r="AN18" s="9" t="s">
        <v>445</v>
      </c>
      <c r="AO18" s="9" t="s">
        <v>445</v>
      </c>
      <c r="AP18" s="9" t="s">
        <v>445</v>
      </c>
      <c r="AQ18" s="9" t="s">
        <v>445</v>
      </c>
      <c r="AR18" s="9" t="s">
        <v>445</v>
      </c>
      <c r="AS18" s="9">
        <v>0.14</v>
      </c>
      <c r="AT18" s="129" t="s">
        <v>402</v>
      </c>
      <c r="AU18" s="9" t="s">
        <v>445</v>
      </c>
      <c r="AV18" s="9" t="s">
        <v>445</v>
      </c>
      <c r="AW18" s="9" t="s">
        <v>445</v>
      </c>
      <c r="AX18" s="9" t="s">
        <v>445</v>
      </c>
      <c r="AY18" s="9" t="s">
        <v>445</v>
      </c>
      <c r="AZ18" s="9" t="s">
        <v>445</v>
      </c>
      <c r="BA18" s="71" t="s">
        <v>445</v>
      </c>
      <c r="BB18" s="71" t="s">
        <v>445</v>
      </c>
      <c r="BC18" s="129" t="s">
        <v>445</v>
      </c>
      <c r="BD18" s="130" t="s">
        <v>445</v>
      </c>
      <c r="BE18" s="130" t="s">
        <v>445</v>
      </c>
      <c r="BF18" s="130" t="s">
        <v>445</v>
      </c>
      <c r="BG18" s="130"/>
      <c r="BH18" s="130"/>
      <c r="BI18" s="130"/>
      <c r="BJ18" s="129"/>
      <c r="BK18" s="130"/>
      <c r="BL18" s="130"/>
      <c r="BM18" s="130"/>
      <c r="BN18" s="130"/>
      <c r="BO18" s="130"/>
      <c r="BQ18" s="129"/>
      <c r="BR18" s="130"/>
    </row>
    <row r="19" spans="1:70" ht="12.75">
      <c r="A19" s="129" t="s">
        <v>290</v>
      </c>
      <c r="B19" s="130" t="s">
        <v>444</v>
      </c>
      <c r="C19" s="130" t="s">
        <v>444</v>
      </c>
      <c r="D19" s="130" t="s">
        <v>444</v>
      </c>
      <c r="E19" s="130" t="s">
        <v>444</v>
      </c>
      <c r="F19" s="130" t="s">
        <v>444</v>
      </c>
      <c r="G19" s="9" t="s">
        <v>444</v>
      </c>
      <c r="H19" s="9" t="s">
        <v>444</v>
      </c>
      <c r="I19" s="9" t="s">
        <v>444</v>
      </c>
      <c r="J19" s="9" t="s">
        <v>444</v>
      </c>
      <c r="K19" s="9" t="s">
        <v>444</v>
      </c>
      <c r="L19" s="9" t="s">
        <v>444</v>
      </c>
      <c r="M19" s="9" t="s">
        <v>444</v>
      </c>
      <c r="N19" s="9" t="s">
        <v>444</v>
      </c>
      <c r="O19" s="9" t="s">
        <v>444</v>
      </c>
      <c r="P19" s="129" t="s">
        <v>290</v>
      </c>
      <c r="Q19" s="9" t="s">
        <v>444</v>
      </c>
      <c r="R19" s="9" t="s">
        <v>444</v>
      </c>
      <c r="S19" s="9" t="s">
        <v>444</v>
      </c>
      <c r="T19" s="9" t="s">
        <v>444</v>
      </c>
      <c r="U19" s="9" t="s">
        <v>444</v>
      </c>
      <c r="V19" s="9" t="s">
        <v>444</v>
      </c>
      <c r="W19" s="9">
        <v>1.8</v>
      </c>
      <c r="X19" s="9" t="s">
        <v>444</v>
      </c>
      <c r="Y19" s="9">
        <v>2.3</v>
      </c>
      <c r="Z19" s="9" t="s">
        <v>444</v>
      </c>
      <c r="AA19" s="9" t="s">
        <v>444</v>
      </c>
      <c r="AB19" s="9">
        <v>2.7</v>
      </c>
      <c r="AC19" s="9" t="s">
        <v>444</v>
      </c>
      <c r="AD19" s="9" t="s">
        <v>444</v>
      </c>
      <c r="AE19" s="129" t="s">
        <v>290</v>
      </c>
      <c r="AF19" s="9" t="s">
        <v>444</v>
      </c>
      <c r="AG19" s="9" t="s">
        <v>444</v>
      </c>
      <c r="AH19" s="9" t="s">
        <v>444</v>
      </c>
      <c r="AI19" s="9" t="s">
        <v>444</v>
      </c>
      <c r="AJ19" s="9" t="s">
        <v>444</v>
      </c>
      <c r="AK19" s="9" t="s">
        <v>444</v>
      </c>
      <c r="AL19" s="9" t="s">
        <v>444</v>
      </c>
      <c r="AM19" s="9" t="s">
        <v>444</v>
      </c>
      <c r="AN19" s="9" t="s">
        <v>444</v>
      </c>
      <c r="AO19" s="9" t="s">
        <v>444</v>
      </c>
      <c r="AP19" s="9" t="s">
        <v>444</v>
      </c>
      <c r="AQ19" s="9" t="s">
        <v>444</v>
      </c>
      <c r="AR19" s="9" t="s">
        <v>444</v>
      </c>
      <c r="AS19" s="9">
        <v>3.1</v>
      </c>
      <c r="AT19" s="129" t="s">
        <v>290</v>
      </c>
      <c r="AU19" s="9">
        <v>1.6</v>
      </c>
      <c r="AV19" s="9" t="s">
        <v>444</v>
      </c>
      <c r="AW19" s="9" t="s">
        <v>444</v>
      </c>
      <c r="AX19" s="9">
        <v>2.3</v>
      </c>
      <c r="AY19" s="9" t="s">
        <v>444</v>
      </c>
      <c r="AZ19" s="9" t="s">
        <v>444</v>
      </c>
      <c r="BA19" s="71">
        <v>1.2</v>
      </c>
      <c r="BB19" s="71" t="s">
        <v>444</v>
      </c>
      <c r="BC19" s="129" t="s">
        <v>444</v>
      </c>
      <c r="BD19" s="130" t="s">
        <v>444</v>
      </c>
      <c r="BE19" s="130" t="s">
        <v>444</v>
      </c>
      <c r="BF19" s="130" t="s">
        <v>444</v>
      </c>
      <c r="BG19" s="130"/>
      <c r="BH19" s="130"/>
      <c r="BI19" s="130"/>
      <c r="BJ19" s="129"/>
      <c r="BK19" s="130"/>
      <c r="BL19" s="130"/>
      <c r="BM19" s="130"/>
      <c r="BN19" s="130"/>
      <c r="BO19" s="130"/>
      <c r="BQ19" s="129"/>
      <c r="BR19" s="130"/>
    </row>
    <row r="20" spans="1:70" ht="12.75">
      <c r="A20" s="129" t="s">
        <v>122</v>
      </c>
      <c r="B20" s="130">
        <v>3.1</v>
      </c>
      <c r="C20" s="130">
        <v>1.3</v>
      </c>
      <c r="D20" s="130">
        <v>2.4</v>
      </c>
      <c r="E20" s="130">
        <v>4</v>
      </c>
      <c r="F20" s="130">
        <v>1.7</v>
      </c>
      <c r="G20" s="9">
        <v>1.9</v>
      </c>
      <c r="H20" s="9">
        <v>3</v>
      </c>
      <c r="I20" s="9">
        <v>1.3</v>
      </c>
      <c r="J20" s="9">
        <v>1.4</v>
      </c>
      <c r="K20" s="9">
        <v>1.1</v>
      </c>
      <c r="L20" s="9">
        <v>1.7</v>
      </c>
      <c r="M20" s="9" t="s">
        <v>444</v>
      </c>
      <c r="N20" s="9" t="s">
        <v>444</v>
      </c>
      <c r="O20" s="9">
        <v>2</v>
      </c>
      <c r="P20" s="129" t="s">
        <v>122</v>
      </c>
      <c r="Q20" s="9">
        <v>1.2</v>
      </c>
      <c r="R20" s="9">
        <v>1.2</v>
      </c>
      <c r="S20" s="9">
        <v>1.6</v>
      </c>
      <c r="T20" s="9">
        <v>1.9</v>
      </c>
      <c r="U20" s="9" t="s">
        <v>444</v>
      </c>
      <c r="V20" s="9">
        <v>2</v>
      </c>
      <c r="W20" s="9">
        <v>2</v>
      </c>
      <c r="X20" s="9">
        <v>2.7</v>
      </c>
      <c r="Y20" s="9">
        <v>1.7</v>
      </c>
      <c r="Z20" s="9">
        <v>1.9</v>
      </c>
      <c r="AA20" s="9">
        <v>2.3</v>
      </c>
      <c r="AB20" s="9">
        <v>1.6</v>
      </c>
      <c r="AC20" s="9">
        <v>3.4</v>
      </c>
      <c r="AD20" s="9">
        <v>1.1</v>
      </c>
      <c r="AE20" s="129" t="s">
        <v>122</v>
      </c>
      <c r="AF20" s="9">
        <v>3.2</v>
      </c>
      <c r="AG20" s="9">
        <v>1.2</v>
      </c>
      <c r="AH20" s="9">
        <v>3.3</v>
      </c>
      <c r="AI20" s="9">
        <v>3.3</v>
      </c>
      <c r="AJ20" s="9">
        <v>1.9</v>
      </c>
      <c r="AK20" s="9">
        <v>1.7</v>
      </c>
      <c r="AL20" s="9">
        <v>1.4</v>
      </c>
      <c r="AM20" s="9">
        <v>2.9</v>
      </c>
      <c r="AN20" s="9" t="s">
        <v>444</v>
      </c>
      <c r="AO20" s="9">
        <v>1.1</v>
      </c>
      <c r="AP20" s="9" t="s">
        <v>444</v>
      </c>
      <c r="AQ20" s="9">
        <v>1</v>
      </c>
      <c r="AR20" s="9" t="s">
        <v>444</v>
      </c>
      <c r="AS20" s="9">
        <v>2.1</v>
      </c>
      <c r="AT20" s="129" t="s">
        <v>122</v>
      </c>
      <c r="AU20" s="9">
        <v>2.4</v>
      </c>
      <c r="AV20" s="9">
        <v>1.3</v>
      </c>
      <c r="AW20" s="9">
        <v>1.7</v>
      </c>
      <c r="AX20" s="9">
        <v>3.1</v>
      </c>
      <c r="AY20" s="9">
        <v>2.5</v>
      </c>
      <c r="AZ20" s="9">
        <v>1.4</v>
      </c>
      <c r="BA20" s="71">
        <v>1.8</v>
      </c>
      <c r="BB20" s="71">
        <v>1.6</v>
      </c>
      <c r="BC20" s="129">
        <v>1.5</v>
      </c>
      <c r="BD20" s="130">
        <v>1.1</v>
      </c>
      <c r="BE20" s="130">
        <v>1.9</v>
      </c>
      <c r="BF20" s="130">
        <v>1.4</v>
      </c>
      <c r="BG20" s="130"/>
      <c r="BH20" s="130"/>
      <c r="BI20" s="130"/>
      <c r="BJ20" s="129"/>
      <c r="BK20" s="130"/>
      <c r="BL20" s="130"/>
      <c r="BM20" s="130"/>
      <c r="BN20" s="130"/>
      <c r="BO20" s="130"/>
      <c r="BQ20" s="129"/>
      <c r="BR20" s="130"/>
    </row>
    <row r="21" spans="1:70" ht="12.75">
      <c r="A21" s="129" t="s">
        <v>123</v>
      </c>
      <c r="B21" s="130">
        <v>57</v>
      </c>
      <c r="C21" s="130">
        <v>41</v>
      </c>
      <c r="D21" s="130">
        <v>44</v>
      </c>
      <c r="E21" s="130">
        <v>39</v>
      </c>
      <c r="F21" s="130">
        <v>47</v>
      </c>
      <c r="G21" s="9">
        <v>34</v>
      </c>
      <c r="H21" s="9">
        <v>37</v>
      </c>
      <c r="I21" s="9">
        <v>24</v>
      </c>
      <c r="J21" s="9">
        <v>64</v>
      </c>
      <c r="K21" s="9">
        <v>28</v>
      </c>
      <c r="L21" s="9">
        <v>48</v>
      </c>
      <c r="M21" s="9">
        <v>26</v>
      </c>
      <c r="N21" s="9">
        <v>18</v>
      </c>
      <c r="O21" s="9">
        <v>37</v>
      </c>
      <c r="P21" s="129" t="s">
        <v>123</v>
      </c>
      <c r="Q21" s="9">
        <v>19</v>
      </c>
      <c r="R21" s="9">
        <v>40</v>
      </c>
      <c r="S21" s="9">
        <v>59</v>
      </c>
      <c r="T21" s="9">
        <v>29</v>
      </c>
      <c r="U21" s="9">
        <v>32</v>
      </c>
      <c r="V21" s="9">
        <v>37</v>
      </c>
      <c r="W21" s="9">
        <v>69</v>
      </c>
      <c r="X21" s="9">
        <v>40</v>
      </c>
      <c r="Y21" s="9">
        <v>55</v>
      </c>
      <c r="Z21" s="9">
        <v>110</v>
      </c>
      <c r="AA21" s="9">
        <v>27</v>
      </c>
      <c r="AB21" s="9">
        <v>54</v>
      </c>
      <c r="AC21" s="9">
        <v>60</v>
      </c>
      <c r="AD21" s="9">
        <v>24</v>
      </c>
      <c r="AE21" s="129" t="s">
        <v>123</v>
      </c>
      <c r="AF21" s="9">
        <v>22</v>
      </c>
      <c r="AG21" s="9">
        <v>23</v>
      </c>
      <c r="AH21" s="9">
        <v>96</v>
      </c>
      <c r="AI21" s="9">
        <v>44</v>
      </c>
      <c r="AJ21" s="9">
        <v>23</v>
      </c>
      <c r="AK21" s="9">
        <v>27</v>
      </c>
      <c r="AL21" s="9">
        <v>21</v>
      </c>
      <c r="AM21" s="9">
        <v>26</v>
      </c>
      <c r="AN21" s="9">
        <v>21</v>
      </c>
      <c r="AO21" s="9">
        <v>19</v>
      </c>
      <c r="AP21" s="9">
        <v>19</v>
      </c>
      <c r="AQ21" s="9">
        <v>33</v>
      </c>
      <c r="AR21" s="9">
        <v>20</v>
      </c>
      <c r="AS21" s="9">
        <v>59</v>
      </c>
      <c r="AT21" s="129" t="s">
        <v>123</v>
      </c>
      <c r="AU21" s="9">
        <v>35</v>
      </c>
      <c r="AV21" s="9">
        <v>29</v>
      </c>
      <c r="AW21" s="9">
        <v>32</v>
      </c>
      <c r="AX21" s="9">
        <v>30</v>
      </c>
      <c r="AY21" s="9">
        <v>32</v>
      </c>
      <c r="AZ21" s="9">
        <v>30</v>
      </c>
      <c r="BA21" s="71">
        <v>55</v>
      </c>
      <c r="BB21" s="71">
        <v>26</v>
      </c>
      <c r="BC21" s="129">
        <v>22</v>
      </c>
      <c r="BD21" s="130">
        <v>25</v>
      </c>
      <c r="BE21" s="130">
        <v>28</v>
      </c>
      <c r="BF21" s="130">
        <v>28</v>
      </c>
      <c r="BG21" s="130"/>
      <c r="BH21" s="130"/>
      <c r="BI21" s="130"/>
      <c r="BJ21" s="129"/>
      <c r="BK21" s="130"/>
      <c r="BL21" s="130"/>
      <c r="BM21" s="130"/>
      <c r="BN21" s="130"/>
      <c r="BO21" s="130"/>
      <c r="BQ21" s="129"/>
      <c r="BR21" s="130"/>
    </row>
    <row r="22" spans="1:70" ht="12.75">
      <c r="A22" s="129" t="s">
        <v>403</v>
      </c>
      <c r="B22" s="130" t="s">
        <v>445</v>
      </c>
      <c r="C22" s="130" t="s">
        <v>445</v>
      </c>
      <c r="D22" s="130">
        <v>0.12</v>
      </c>
      <c r="E22" s="130">
        <v>0.12</v>
      </c>
      <c r="F22" s="130" t="s">
        <v>445</v>
      </c>
      <c r="G22" s="9">
        <v>0.12</v>
      </c>
      <c r="H22" s="9">
        <v>0.1</v>
      </c>
      <c r="I22" s="9">
        <v>0.11</v>
      </c>
      <c r="J22" s="9" t="s">
        <v>445</v>
      </c>
      <c r="K22" s="9" t="s">
        <v>445</v>
      </c>
      <c r="L22" s="9">
        <v>0.11</v>
      </c>
      <c r="M22" s="9" t="s">
        <v>445</v>
      </c>
      <c r="N22" s="9" t="s">
        <v>445</v>
      </c>
      <c r="O22" s="9">
        <v>0.12</v>
      </c>
      <c r="P22" s="129" t="s">
        <v>403</v>
      </c>
      <c r="Q22" s="9" t="s">
        <v>445</v>
      </c>
      <c r="R22" s="9" t="s">
        <v>445</v>
      </c>
      <c r="S22" s="9" t="s">
        <v>445</v>
      </c>
      <c r="T22" s="9" t="s">
        <v>445</v>
      </c>
      <c r="U22" s="9" t="s">
        <v>445</v>
      </c>
      <c r="V22" s="9" t="s">
        <v>445</v>
      </c>
      <c r="W22" s="9">
        <v>0.13</v>
      </c>
      <c r="X22" s="9">
        <v>0.1</v>
      </c>
      <c r="Y22" s="9" t="s">
        <v>445</v>
      </c>
      <c r="Z22" s="9" t="s">
        <v>445</v>
      </c>
      <c r="AA22" s="9" t="s">
        <v>445</v>
      </c>
      <c r="AB22" s="9" t="s">
        <v>445</v>
      </c>
      <c r="AC22" s="9" t="s">
        <v>445</v>
      </c>
      <c r="AD22" s="9" t="s">
        <v>445</v>
      </c>
      <c r="AE22" s="129" t="s">
        <v>403</v>
      </c>
      <c r="AF22" s="9" t="s">
        <v>445</v>
      </c>
      <c r="AG22" s="9" t="s">
        <v>445</v>
      </c>
      <c r="AH22" s="9" t="s">
        <v>445</v>
      </c>
      <c r="AI22" s="9" t="s">
        <v>445</v>
      </c>
      <c r="AJ22" s="9" t="s">
        <v>445</v>
      </c>
      <c r="AK22" s="9" t="s">
        <v>445</v>
      </c>
      <c r="AL22" s="9" t="s">
        <v>445</v>
      </c>
      <c r="AM22" s="9" t="s">
        <v>445</v>
      </c>
      <c r="AN22" s="9" t="s">
        <v>445</v>
      </c>
      <c r="AO22" s="9" t="s">
        <v>445</v>
      </c>
      <c r="AP22" s="9" t="s">
        <v>445</v>
      </c>
      <c r="AQ22" s="9">
        <v>0.12</v>
      </c>
      <c r="AR22" s="9" t="s">
        <v>445</v>
      </c>
      <c r="AS22" s="9" t="s">
        <v>445</v>
      </c>
      <c r="AT22" s="129" t="s">
        <v>403</v>
      </c>
      <c r="AU22" s="9" t="s">
        <v>445</v>
      </c>
      <c r="AV22" s="9" t="s">
        <v>445</v>
      </c>
      <c r="AW22" s="9" t="s">
        <v>445</v>
      </c>
      <c r="AX22" s="9" t="s">
        <v>445</v>
      </c>
      <c r="AY22" s="9" t="s">
        <v>445</v>
      </c>
      <c r="AZ22" s="9" t="s">
        <v>445</v>
      </c>
      <c r="BA22" s="71" t="s">
        <v>445</v>
      </c>
      <c r="BB22" s="71" t="s">
        <v>445</v>
      </c>
      <c r="BC22" s="129" t="s">
        <v>445</v>
      </c>
      <c r="BD22" s="130" t="s">
        <v>445</v>
      </c>
      <c r="BE22" s="130" t="s">
        <v>445</v>
      </c>
      <c r="BF22" s="130" t="s">
        <v>445</v>
      </c>
      <c r="BG22" s="130"/>
      <c r="BH22" s="130"/>
      <c r="BI22" s="130"/>
      <c r="BJ22" s="129"/>
      <c r="BK22" s="130"/>
      <c r="BL22" s="130"/>
      <c r="BM22" s="130"/>
      <c r="BN22" s="130"/>
      <c r="BO22" s="130"/>
      <c r="BQ22" s="129"/>
      <c r="BR22" s="130"/>
    </row>
    <row r="23" spans="1:70" ht="12.75">
      <c r="A23" s="129" t="s">
        <v>124</v>
      </c>
      <c r="B23" s="130" t="s">
        <v>445</v>
      </c>
      <c r="C23" s="130" t="s">
        <v>445</v>
      </c>
      <c r="D23" s="130" t="s">
        <v>445</v>
      </c>
      <c r="E23" s="130" t="s">
        <v>445</v>
      </c>
      <c r="F23" s="130" t="s">
        <v>445</v>
      </c>
      <c r="G23" s="9" t="s">
        <v>445</v>
      </c>
      <c r="H23" s="9" t="s">
        <v>445</v>
      </c>
      <c r="I23" s="9" t="s">
        <v>445</v>
      </c>
      <c r="J23" s="9" t="s">
        <v>445</v>
      </c>
      <c r="K23" s="9" t="s">
        <v>445</v>
      </c>
      <c r="L23" s="9" t="s">
        <v>445</v>
      </c>
      <c r="M23" s="9" t="s">
        <v>445</v>
      </c>
      <c r="N23" s="9" t="s">
        <v>445</v>
      </c>
      <c r="O23" s="9" t="s">
        <v>445</v>
      </c>
      <c r="P23" s="129" t="s">
        <v>124</v>
      </c>
      <c r="Q23" s="9" t="s">
        <v>445</v>
      </c>
      <c r="R23" s="9" t="s">
        <v>445</v>
      </c>
      <c r="S23" s="9" t="s">
        <v>445</v>
      </c>
      <c r="T23" s="9" t="s">
        <v>445</v>
      </c>
      <c r="U23" s="9" t="s">
        <v>445</v>
      </c>
      <c r="V23" s="9" t="s">
        <v>445</v>
      </c>
      <c r="W23" s="9" t="s">
        <v>445</v>
      </c>
      <c r="X23" s="9" t="s">
        <v>445</v>
      </c>
      <c r="Y23" s="9" t="s">
        <v>445</v>
      </c>
      <c r="Z23" s="9" t="s">
        <v>445</v>
      </c>
      <c r="AA23" s="9" t="s">
        <v>445</v>
      </c>
      <c r="AB23" s="9" t="s">
        <v>445</v>
      </c>
      <c r="AC23" s="9" t="s">
        <v>445</v>
      </c>
      <c r="AD23" s="9" t="s">
        <v>445</v>
      </c>
      <c r="AE23" s="129" t="s">
        <v>124</v>
      </c>
      <c r="AF23" s="9" t="s">
        <v>445</v>
      </c>
      <c r="AG23" s="9" t="s">
        <v>445</v>
      </c>
      <c r="AH23" s="9" t="s">
        <v>445</v>
      </c>
      <c r="AI23" s="9" t="s">
        <v>445</v>
      </c>
      <c r="AJ23" s="9" t="s">
        <v>445</v>
      </c>
      <c r="AK23" s="9" t="s">
        <v>445</v>
      </c>
      <c r="AL23" s="9" t="s">
        <v>445</v>
      </c>
      <c r="AM23" s="9" t="s">
        <v>445</v>
      </c>
      <c r="AN23" s="9" t="s">
        <v>445</v>
      </c>
      <c r="AO23" s="9" t="s">
        <v>445</v>
      </c>
      <c r="AP23" s="9" t="s">
        <v>445</v>
      </c>
      <c r="AQ23" s="9" t="s">
        <v>445</v>
      </c>
      <c r="AR23" s="9" t="s">
        <v>445</v>
      </c>
      <c r="AS23" s="9" t="s">
        <v>445</v>
      </c>
      <c r="AT23" s="129" t="s">
        <v>124</v>
      </c>
      <c r="AU23" s="9" t="s">
        <v>445</v>
      </c>
      <c r="AV23" s="9" t="s">
        <v>445</v>
      </c>
      <c r="AW23" s="9" t="s">
        <v>445</v>
      </c>
      <c r="AX23" s="9" t="s">
        <v>445</v>
      </c>
      <c r="AY23" s="9" t="s">
        <v>445</v>
      </c>
      <c r="AZ23" s="9" t="s">
        <v>445</v>
      </c>
      <c r="BA23" s="71" t="s">
        <v>445</v>
      </c>
      <c r="BB23" s="71" t="s">
        <v>445</v>
      </c>
      <c r="BC23" s="129" t="s">
        <v>445</v>
      </c>
      <c r="BD23" s="130" t="s">
        <v>445</v>
      </c>
      <c r="BE23" s="130" t="s">
        <v>445</v>
      </c>
      <c r="BF23" s="130" t="s">
        <v>445</v>
      </c>
      <c r="BG23" s="130"/>
      <c r="BH23" s="130"/>
      <c r="BI23" s="130"/>
      <c r="BJ23" s="129"/>
      <c r="BK23" s="130"/>
      <c r="BL23" s="130"/>
      <c r="BM23" s="130"/>
      <c r="BN23" s="130"/>
      <c r="BO23" s="130"/>
      <c r="BQ23" s="129"/>
      <c r="BR23" s="130"/>
    </row>
    <row r="24" spans="1:70" ht="12.75">
      <c r="A24" s="129" t="s">
        <v>404</v>
      </c>
      <c r="B24" s="130">
        <v>16</v>
      </c>
      <c r="C24" s="130">
        <v>14</v>
      </c>
      <c r="D24" s="130">
        <v>24</v>
      </c>
      <c r="E24" s="130">
        <v>16</v>
      </c>
      <c r="F24" s="130">
        <v>15</v>
      </c>
      <c r="G24" s="130">
        <v>18</v>
      </c>
      <c r="H24" s="130">
        <v>12</v>
      </c>
      <c r="I24" s="130">
        <v>22</v>
      </c>
      <c r="J24" s="130">
        <v>24</v>
      </c>
      <c r="K24" s="130">
        <v>13</v>
      </c>
      <c r="L24" s="130">
        <v>18</v>
      </c>
      <c r="M24" s="130">
        <v>10</v>
      </c>
      <c r="N24" s="130">
        <v>12</v>
      </c>
      <c r="O24" s="130">
        <v>12</v>
      </c>
      <c r="P24" s="129" t="s">
        <v>404</v>
      </c>
      <c r="Q24" s="130">
        <v>9.6</v>
      </c>
      <c r="R24" s="130">
        <v>11</v>
      </c>
      <c r="S24" s="130">
        <v>11</v>
      </c>
      <c r="T24" s="130">
        <v>14</v>
      </c>
      <c r="U24" s="130">
        <v>14</v>
      </c>
      <c r="V24" s="130">
        <v>13</v>
      </c>
      <c r="W24" s="130">
        <v>18</v>
      </c>
      <c r="X24" s="130">
        <v>26</v>
      </c>
      <c r="Y24" s="130">
        <v>15</v>
      </c>
      <c r="Z24" s="130">
        <v>20</v>
      </c>
      <c r="AA24" s="130">
        <v>10</v>
      </c>
      <c r="AB24" s="130">
        <v>18</v>
      </c>
      <c r="AC24" s="130">
        <v>23</v>
      </c>
      <c r="AD24" s="135">
        <v>7.1</v>
      </c>
      <c r="AE24" s="129" t="s">
        <v>404</v>
      </c>
      <c r="AF24" s="135">
        <v>6.3</v>
      </c>
      <c r="AG24" s="130">
        <v>7.9</v>
      </c>
      <c r="AH24" s="136">
        <v>8.1</v>
      </c>
      <c r="AI24" s="130">
        <v>7.8</v>
      </c>
      <c r="AJ24" s="130">
        <v>8.6</v>
      </c>
      <c r="AK24" s="130">
        <v>8.1</v>
      </c>
      <c r="AL24" s="130">
        <v>13</v>
      </c>
      <c r="AM24" s="130">
        <v>6.9</v>
      </c>
      <c r="AN24" s="130">
        <v>24</v>
      </c>
      <c r="AO24" s="130">
        <v>26</v>
      </c>
      <c r="AP24" s="130">
        <v>34</v>
      </c>
      <c r="AQ24" s="130">
        <v>20</v>
      </c>
      <c r="AR24" s="130">
        <v>22</v>
      </c>
      <c r="AS24" s="130">
        <v>8.6</v>
      </c>
      <c r="AT24" s="129" t="s">
        <v>404</v>
      </c>
      <c r="AU24" s="130">
        <v>10</v>
      </c>
      <c r="AV24" s="130">
        <v>6.7</v>
      </c>
      <c r="AW24" s="136">
        <v>6.6</v>
      </c>
      <c r="AX24" s="136">
        <v>6.9</v>
      </c>
      <c r="AY24" s="136">
        <v>6</v>
      </c>
      <c r="AZ24" s="136">
        <v>8.2</v>
      </c>
      <c r="BA24" s="134">
        <v>6.2</v>
      </c>
      <c r="BB24" s="134">
        <v>9.2</v>
      </c>
      <c r="BC24" s="129">
        <v>6.7</v>
      </c>
      <c r="BD24" s="132">
        <v>9.7</v>
      </c>
      <c r="BE24" s="130">
        <v>8.5</v>
      </c>
      <c r="BF24" s="130">
        <v>8.5</v>
      </c>
      <c r="BG24" s="130"/>
      <c r="BH24" s="130"/>
      <c r="BI24" s="130"/>
      <c r="BJ24" s="129"/>
      <c r="BK24" s="130"/>
      <c r="BL24" s="130"/>
      <c r="BM24" s="130"/>
      <c r="BN24" s="130"/>
      <c r="BO24" s="130"/>
      <c r="BQ24" s="129"/>
      <c r="BR24" s="130"/>
    </row>
    <row r="25" spans="1:70" ht="12.75">
      <c r="A25" s="127" t="s">
        <v>405</v>
      </c>
      <c r="B25" s="132">
        <v>11</v>
      </c>
      <c r="C25" s="132">
        <v>4.2</v>
      </c>
      <c r="D25" s="132">
        <v>36</v>
      </c>
      <c r="E25" s="132">
        <v>24</v>
      </c>
      <c r="F25" s="132">
        <v>15</v>
      </c>
      <c r="G25" s="135">
        <v>31</v>
      </c>
      <c r="H25" s="135">
        <v>21</v>
      </c>
      <c r="I25" s="135">
        <v>24</v>
      </c>
      <c r="J25" s="135">
        <v>23</v>
      </c>
      <c r="K25" s="135">
        <v>16</v>
      </c>
      <c r="L25" s="135">
        <v>31</v>
      </c>
      <c r="M25" s="135">
        <v>3.1</v>
      </c>
      <c r="N25" s="135">
        <v>4.1</v>
      </c>
      <c r="O25" s="135">
        <v>42</v>
      </c>
      <c r="P25" s="127" t="s">
        <v>405</v>
      </c>
      <c r="Q25" s="135">
        <v>1.5</v>
      </c>
      <c r="R25" s="135">
        <v>17</v>
      </c>
      <c r="S25" s="135">
        <v>51</v>
      </c>
      <c r="T25" s="135">
        <v>8</v>
      </c>
      <c r="U25" s="135">
        <v>14</v>
      </c>
      <c r="V25" s="135">
        <v>23</v>
      </c>
      <c r="W25" s="135">
        <v>46</v>
      </c>
      <c r="X25" s="135">
        <v>18</v>
      </c>
      <c r="Y25" s="135">
        <v>71</v>
      </c>
      <c r="Z25" s="135">
        <v>2.2</v>
      </c>
      <c r="AA25" s="135">
        <v>1.9</v>
      </c>
      <c r="AB25" s="135">
        <v>21</v>
      </c>
      <c r="AC25" s="135">
        <v>7.2</v>
      </c>
      <c r="AD25" s="136">
        <v>15</v>
      </c>
      <c r="AE25" s="127" t="s">
        <v>405</v>
      </c>
      <c r="AF25" s="136">
        <v>11</v>
      </c>
      <c r="AG25" s="135">
        <v>7.8</v>
      </c>
      <c r="AH25" s="9">
        <v>4.7</v>
      </c>
      <c r="AI25" s="135">
        <v>67</v>
      </c>
      <c r="AJ25" s="135">
        <v>5.7</v>
      </c>
      <c r="AK25" s="135">
        <v>1.3</v>
      </c>
      <c r="AL25" s="135">
        <v>2.2</v>
      </c>
      <c r="AM25" s="135">
        <v>13</v>
      </c>
      <c r="AN25" s="135">
        <v>1.2</v>
      </c>
      <c r="AO25" s="135" t="s">
        <v>444</v>
      </c>
      <c r="AP25" s="135">
        <v>8.4</v>
      </c>
      <c r="AQ25" s="135">
        <v>52</v>
      </c>
      <c r="AR25" s="135">
        <v>11</v>
      </c>
      <c r="AS25" s="135">
        <v>2</v>
      </c>
      <c r="AT25" s="127" t="s">
        <v>405</v>
      </c>
      <c r="AU25" s="135">
        <v>1.4</v>
      </c>
      <c r="AV25" s="135">
        <v>1.7</v>
      </c>
      <c r="AW25" s="9">
        <v>1.6</v>
      </c>
      <c r="AX25" s="9">
        <v>1.3</v>
      </c>
      <c r="AY25" s="9">
        <v>2</v>
      </c>
      <c r="AZ25" s="9">
        <v>29</v>
      </c>
      <c r="BA25" s="71">
        <v>6.7</v>
      </c>
      <c r="BB25" s="71">
        <v>1.3</v>
      </c>
      <c r="BC25" s="127">
        <v>1.9</v>
      </c>
      <c r="BD25" s="130">
        <v>1.8</v>
      </c>
      <c r="BE25" s="130">
        <v>1.4</v>
      </c>
      <c r="BF25" s="130">
        <v>7.6</v>
      </c>
      <c r="BG25" s="130"/>
      <c r="BH25" s="130"/>
      <c r="BI25" s="130"/>
      <c r="BJ25" s="127"/>
      <c r="BK25" s="130"/>
      <c r="BL25" s="130"/>
      <c r="BM25" s="130"/>
      <c r="BN25" s="130"/>
      <c r="BO25" s="130"/>
      <c r="BQ25" s="127"/>
      <c r="BR25" s="130"/>
    </row>
    <row r="26" spans="1:70" ht="12.75">
      <c r="A26" s="129" t="s">
        <v>406</v>
      </c>
      <c r="B26" s="130" t="s">
        <v>444</v>
      </c>
      <c r="C26" s="130" t="s">
        <v>444</v>
      </c>
      <c r="D26" s="130" t="s">
        <v>444</v>
      </c>
      <c r="E26" s="130" t="s">
        <v>444</v>
      </c>
      <c r="F26" s="130" t="s">
        <v>444</v>
      </c>
      <c r="G26" s="136" t="s">
        <v>444</v>
      </c>
      <c r="H26" s="136" t="s">
        <v>444</v>
      </c>
      <c r="I26" s="136" t="s">
        <v>444</v>
      </c>
      <c r="J26" s="136" t="s">
        <v>444</v>
      </c>
      <c r="K26" s="136" t="s">
        <v>444</v>
      </c>
      <c r="L26" s="136" t="s">
        <v>444</v>
      </c>
      <c r="M26" s="136" t="s">
        <v>444</v>
      </c>
      <c r="N26" s="136" t="s">
        <v>444</v>
      </c>
      <c r="O26" s="136" t="s">
        <v>444</v>
      </c>
      <c r="P26" s="129" t="s">
        <v>406</v>
      </c>
      <c r="Q26" s="136" t="s">
        <v>444</v>
      </c>
      <c r="R26" s="136" t="s">
        <v>444</v>
      </c>
      <c r="S26" s="136" t="s">
        <v>444</v>
      </c>
      <c r="T26" s="136" t="s">
        <v>444</v>
      </c>
      <c r="U26" s="136" t="s">
        <v>444</v>
      </c>
      <c r="V26" s="136" t="s">
        <v>444</v>
      </c>
      <c r="W26" s="136" t="s">
        <v>444</v>
      </c>
      <c r="X26" s="136" t="s">
        <v>444</v>
      </c>
      <c r="Y26" s="136" t="s">
        <v>444</v>
      </c>
      <c r="Z26" s="136" t="s">
        <v>444</v>
      </c>
      <c r="AA26" s="136" t="s">
        <v>444</v>
      </c>
      <c r="AB26" s="136" t="s">
        <v>444</v>
      </c>
      <c r="AC26" s="136" t="s">
        <v>444</v>
      </c>
      <c r="AD26" s="9" t="s">
        <v>444</v>
      </c>
      <c r="AE26" s="129" t="s">
        <v>406</v>
      </c>
      <c r="AF26" s="9" t="s">
        <v>444</v>
      </c>
      <c r="AG26" s="136" t="s">
        <v>444</v>
      </c>
      <c r="AH26" s="9" t="s">
        <v>444</v>
      </c>
      <c r="AI26" s="136" t="s">
        <v>444</v>
      </c>
      <c r="AJ26" s="136" t="s">
        <v>444</v>
      </c>
      <c r="AK26" s="136" t="s">
        <v>444</v>
      </c>
      <c r="AL26" s="136" t="s">
        <v>444</v>
      </c>
      <c r="AM26" s="136" t="s">
        <v>444</v>
      </c>
      <c r="AN26" s="136" t="s">
        <v>444</v>
      </c>
      <c r="AO26" s="136" t="s">
        <v>444</v>
      </c>
      <c r="AP26" s="136" t="s">
        <v>444</v>
      </c>
      <c r="AQ26" s="136" t="s">
        <v>444</v>
      </c>
      <c r="AR26" s="136" t="s">
        <v>444</v>
      </c>
      <c r="AS26" s="136" t="s">
        <v>444</v>
      </c>
      <c r="AT26" s="129" t="s">
        <v>406</v>
      </c>
      <c r="AU26" s="136" t="s">
        <v>444</v>
      </c>
      <c r="AV26" s="136" t="s">
        <v>444</v>
      </c>
      <c r="AW26" s="9" t="s">
        <v>444</v>
      </c>
      <c r="AX26" s="9" t="s">
        <v>444</v>
      </c>
      <c r="AY26" s="9" t="s">
        <v>444</v>
      </c>
      <c r="AZ26" s="9" t="s">
        <v>444</v>
      </c>
      <c r="BA26" s="71" t="s">
        <v>444</v>
      </c>
      <c r="BB26" s="71" t="s">
        <v>444</v>
      </c>
      <c r="BC26" s="129" t="s">
        <v>444</v>
      </c>
      <c r="BD26" s="130" t="s">
        <v>444</v>
      </c>
      <c r="BE26" s="130" t="s">
        <v>444</v>
      </c>
      <c r="BF26" s="130" t="s">
        <v>444</v>
      </c>
      <c r="BG26" s="130"/>
      <c r="BH26" s="130"/>
      <c r="BI26" s="130"/>
      <c r="BJ26" s="129"/>
      <c r="BK26" s="130"/>
      <c r="BL26" s="130"/>
      <c r="BM26" s="130"/>
      <c r="BN26" s="130"/>
      <c r="BO26" s="130"/>
      <c r="BQ26" s="129"/>
      <c r="BR26" s="130"/>
    </row>
    <row r="27" spans="1:70" ht="12.75">
      <c r="A27" s="129" t="s">
        <v>407</v>
      </c>
      <c r="B27" s="130" t="s">
        <v>444</v>
      </c>
      <c r="C27" s="130" t="s">
        <v>444</v>
      </c>
      <c r="D27" s="130" t="s">
        <v>444</v>
      </c>
      <c r="E27" s="130" t="s">
        <v>444</v>
      </c>
      <c r="F27" s="130" t="s">
        <v>444</v>
      </c>
      <c r="G27" s="9" t="s">
        <v>444</v>
      </c>
      <c r="H27" s="9" t="s">
        <v>444</v>
      </c>
      <c r="I27" s="9" t="s">
        <v>444</v>
      </c>
      <c r="J27" s="9" t="s">
        <v>444</v>
      </c>
      <c r="K27" s="9" t="s">
        <v>444</v>
      </c>
      <c r="L27" s="9" t="s">
        <v>444</v>
      </c>
      <c r="M27" s="9" t="s">
        <v>444</v>
      </c>
      <c r="N27" s="9" t="s">
        <v>444</v>
      </c>
      <c r="O27" s="9" t="s">
        <v>444</v>
      </c>
      <c r="P27" s="129" t="s">
        <v>407</v>
      </c>
      <c r="Q27" s="9" t="s">
        <v>444</v>
      </c>
      <c r="R27" s="9" t="s">
        <v>444</v>
      </c>
      <c r="S27" s="9" t="s">
        <v>444</v>
      </c>
      <c r="T27" s="9" t="s">
        <v>444</v>
      </c>
      <c r="U27" s="9" t="s">
        <v>444</v>
      </c>
      <c r="V27" s="9" t="s">
        <v>444</v>
      </c>
      <c r="W27" s="9" t="s">
        <v>444</v>
      </c>
      <c r="X27" s="9" t="s">
        <v>444</v>
      </c>
      <c r="Y27" s="9" t="s">
        <v>444</v>
      </c>
      <c r="Z27" s="9" t="s">
        <v>444</v>
      </c>
      <c r="AA27" s="9" t="s">
        <v>444</v>
      </c>
      <c r="AB27" s="9" t="s">
        <v>444</v>
      </c>
      <c r="AC27" s="9" t="s">
        <v>444</v>
      </c>
      <c r="AD27" s="9" t="s">
        <v>444</v>
      </c>
      <c r="AE27" s="129" t="s">
        <v>407</v>
      </c>
      <c r="AF27" s="9" t="s">
        <v>444</v>
      </c>
      <c r="AG27" s="9" t="s">
        <v>444</v>
      </c>
      <c r="AH27" s="9" t="s">
        <v>444</v>
      </c>
      <c r="AI27" s="9" t="s">
        <v>444</v>
      </c>
      <c r="AJ27" s="9" t="s">
        <v>444</v>
      </c>
      <c r="AK27" s="9" t="s">
        <v>444</v>
      </c>
      <c r="AL27" s="9" t="s">
        <v>444</v>
      </c>
      <c r="AM27" s="9" t="s">
        <v>444</v>
      </c>
      <c r="AN27" s="9" t="s">
        <v>444</v>
      </c>
      <c r="AO27" s="9" t="s">
        <v>444</v>
      </c>
      <c r="AP27" s="9" t="s">
        <v>444</v>
      </c>
      <c r="AQ27" s="9" t="s">
        <v>444</v>
      </c>
      <c r="AR27" s="9" t="s">
        <v>444</v>
      </c>
      <c r="AS27" s="9" t="s">
        <v>444</v>
      </c>
      <c r="AT27" s="129" t="s">
        <v>407</v>
      </c>
      <c r="AU27" s="9" t="s">
        <v>444</v>
      </c>
      <c r="AV27" s="9" t="s">
        <v>444</v>
      </c>
      <c r="AW27" s="9" t="s">
        <v>444</v>
      </c>
      <c r="AX27" s="9" t="s">
        <v>444</v>
      </c>
      <c r="AY27" s="9" t="s">
        <v>444</v>
      </c>
      <c r="AZ27" s="9" t="s">
        <v>444</v>
      </c>
      <c r="BA27" s="71" t="s">
        <v>444</v>
      </c>
      <c r="BB27" s="71" t="s">
        <v>444</v>
      </c>
      <c r="BC27" s="129" t="s">
        <v>444</v>
      </c>
      <c r="BD27" s="130" t="s">
        <v>444</v>
      </c>
      <c r="BE27" s="130" t="s">
        <v>444</v>
      </c>
      <c r="BF27" s="130" t="s">
        <v>444</v>
      </c>
      <c r="BG27" s="130"/>
      <c r="BH27" s="130"/>
      <c r="BI27" s="130"/>
      <c r="BJ27" s="129"/>
      <c r="BK27" s="130"/>
      <c r="BL27" s="130"/>
      <c r="BM27" s="130"/>
      <c r="BN27" s="130"/>
      <c r="BO27" s="130"/>
      <c r="BQ27" s="129"/>
      <c r="BR27" s="130"/>
    </row>
    <row r="28" spans="1:70" ht="12.75">
      <c r="A28" s="129" t="s">
        <v>408</v>
      </c>
      <c r="B28" s="130" t="s">
        <v>444</v>
      </c>
      <c r="C28" s="130" t="s">
        <v>444</v>
      </c>
      <c r="D28" s="130" t="s">
        <v>444</v>
      </c>
      <c r="E28" s="130" t="s">
        <v>444</v>
      </c>
      <c r="F28" s="130" t="s">
        <v>444</v>
      </c>
      <c r="G28" s="9" t="s">
        <v>444</v>
      </c>
      <c r="H28" s="9" t="s">
        <v>444</v>
      </c>
      <c r="I28" s="9" t="s">
        <v>444</v>
      </c>
      <c r="J28" s="9" t="s">
        <v>444</v>
      </c>
      <c r="K28" s="9" t="s">
        <v>444</v>
      </c>
      <c r="L28" s="9" t="s">
        <v>444</v>
      </c>
      <c r="M28" s="9" t="s">
        <v>444</v>
      </c>
      <c r="N28" s="9" t="s">
        <v>444</v>
      </c>
      <c r="O28" s="9" t="s">
        <v>444</v>
      </c>
      <c r="P28" s="129" t="s">
        <v>408</v>
      </c>
      <c r="Q28" s="9" t="s">
        <v>444</v>
      </c>
      <c r="R28" s="9" t="s">
        <v>444</v>
      </c>
      <c r="S28" s="9" t="s">
        <v>444</v>
      </c>
      <c r="T28" s="9" t="s">
        <v>444</v>
      </c>
      <c r="U28" s="9" t="s">
        <v>444</v>
      </c>
      <c r="V28" s="9" t="s">
        <v>444</v>
      </c>
      <c r="W28" s="9" t="s">
        <v>444</v>
      </c>
      <c r="X28" s="9" t="s">
        <v>444</v>
      </c>
      <c r="Y28" s="9" t="s">
        <v>444</v>
      </c>
      <c r="Z28" s="9" t="s">
        <v>444</v>
      </c>
      <c r="AA28" s="9" t="s">
        <v>444</v>
      </c>
      <c r="AB28" s="9" t="s">
        <v>444</v>
      </c>
      <c r="AC28" s="9" t="s">
        <v>444</v>
      </c>
      <c r="AD28" s="9" t="s">
        <v>444</v>
      </c>
      <c r="AE28" s="129" t="s">
        <v>408</v>
      </c>
      <c r="AF28" s="9" t="s">
        <v>444</v>
      </c>
      <c r="AG28" s="9" t="s">
        <v>444</v>
      </c>
      <c r="AH28" s="9" t="s">
        <v>444</v>
      </c>
      <c r="AI28" s="9" t="s">
        <v>444</v>
      </c>
      <c r="AJ28" s="9" t="s">
        <v>444</v>
      </c>
      <c r="AK28" s="9" t="s">
        <v>444</v>
      </c>
      <c r="AL28" s="9" t="s">
        <v>444</v>
      </c>
      <c r="AM28" s="9" t="s">
        <v>444</v>
      </c>
      <c r="AN28" s="9" t="s">
        <v>444</v>
      </c>
      <c r="AO28" s="9" t="s">
        <v>444</v>
      </c>
      <c r="AP28" s="9" t="s">
        <v>444</v>
      </c>
      <c r="AQ28" s="9" t="s">
        <v>444</v>
      </c>
      <c r="AR28" s="9" t="s">
        <v>444</v>
      </c>
      <c r="AS28" s="9" t="s">
        <v>444</v>
      </c>
      <c r="AT28" s="129" t="s">
        <v>408</v>
      </c>
      <c r="AU28" s="9" t="s">
        <v>444</v>
      </c>
      <c r="AV28" s="9" t="s">
        <v>444</v>
      </c>
      <c r="AW28" s="9" t="s">
        <v>444</v>
      </c>
      <c r="AX28" s="9" t="s">
        <v>444</v>
      </c>
      <c r="AY28" s="9" t="s">
        <v>444</v>
      </c>
      <c r="AZ28" s="9" t="s">
        <v>444</v>
      </c>
      <c r="BA28" s="71" t="s">
        <v>444</v>
      </c>
      <c r="BB28" s="71" t="s">
        <v>444</v>
      </c>
      <c r="BC28" s="129" t="s">
        <v>444</v>
      </c>
      <c r="BD28" s="130" t="s">
        <v>444</v>
      </c>
      <c r="BE28" s="130" t="s">
        <v>444</v>
      </c>
      <c r="BF28" s="130" t="s">
        <v>444</v>
      </c>
      <c r="BG28" s="130"/>
      <c r="BH28" s="130"/>
      <c r="BI28" s="130"/>
      <c r="BJ28" s="129"/>
      <c r="BK28" s="130"/>
      <c r="BL28" s="130"/>
      <c r="BM28" s="130"/>
      <c r="BN28" s="130"/>
      <c r="BO28" s="130"/>
      <c r="BQ28" s="129"/>
      <c r="BR28" s="130"/>
    </row>
    <row r="29" spans="1:70" ht="12.75">
      <c r="A29" s="129" t="s">
        <v>409</v>
      </c>
      <c r="B29" s="130">
        <v>0.11</v>
      </c>
      <c r="C29" s="130" t="s">
        <v>445</v>
      </c>
      <c r="D29" s="130" t="s">
        <v>445</v>
      </c>
      <c r="E29" s="130" t="s">
        <v>445</v>
      </c>
      <c r="F29" s="130">
        <v>0.21</v>
      </c>
      <c r="G29" s="9" t="s">
        <v>445</v>
      </c>
      <c r="H29" s="9">
        <v>0.14</v>
      </c>
      <c r="I29" s="9" t="s">
        <v>445</v>
      </c>
      <c r="J29" s="9" t="s">
        <v>445</v>
      </c>
      <c r="K29" s="9" t="s">
        <v>445</v>
      </c>
      <c r="L29" s="9">
        <v>0.2</v>
      </c>
      <c r="M29" s="9" t="s">
        <v>445</v>
      </c>
      <c r="N29" s="9" t="s">
        <v>445</v>
      </c>
      <c r="O29" s="9" t="s">
        <v>445</v>
      </c>
      <c r="P29" s="129" t="s">
        <v>409</v>
      </c>
      <c r="Q29" s="9" t="s">
        <v>445</v>
      </c>
      <c r="R29" s="9" t="s">
        <v>445</v>
      </c>
      <c r="S29" s="9" t="s">
        <v>445</v>
      </c>
      <c r="T29" s="9" t="s">
        <v>445</v>
      </c>
      <c r="U29" s="9" t="s">
        <v>445</v>
      </c>
      <c r="V29" s="9" t="s">
        <v>445</v>
      </c>
      <c r="W29" s="9" t="s">
        <v>445</v>
      </c>
      <c r="X29" s="9" t="s">
        <v>445</v>
      </c>
      <c r="Y29" s="9" t="s">
        <v>445</v>
      </c>
      <c r="Z29" s="9" t="s">
        <v>445</v>
      </c>
      <c r="AA29" s="9" t="s">
        <v>445</v>
      </c>
      <c r="AB29" s="9" t="s">
        <v>445</v>
      </c>
      <c r="AC29" s="9" t="s">
        <v>445</v>
      </c>
      <c r="AD29" s="9" t="s">
        <v>445</v>
      </c>
      <c r="AE29" s="129" t="s">
        <v>409</v>
      </c>
      <c r="AF29" s="9" t="s">
        <v>445</v>
      </c>
      <c r="AG29" s="9" t="s">
        <v>445</v>
      </c>
      <c r="AH29" s="9" t="s">
        <v>445</v>
      </c>
      <c r="AI29" s="9" t="s">
        <v>445</v>
      </c>
      <c r="AJ29" s="9" t="s">
        <v>445</v>
      </c>
      <c r="AK29" s="9" t="s">
        <v>445</v>
      </c>
      <c r="AL29" s="9">
        <v>0.15</v>
      </c>
      <c r="AM29" s="9" t="s">
        <v>445</v>
      </c>
      <c r="AN29" s="9" t="s">
        <v>445</v>
      </c>
      <c r="AO29" s="9" t="s">
        <v>445</v>
      </c>
      <c r="AP29" s="9" t="s">
        <v>445</v>
      </c>
      <c r="AQ29" s="9" t="s">
        <v>445</v>
      </c>
      <c r="AR29" s="9" t="s">
        <v>445</v>
      </c>
      <c r="AS29" s="9" t="s">
        <v>445</v>
      </c>
      <c r="AT29" s="129" t="s">
        <v>409</v>
      </c>
      <c r="AU29" s="9" t="s">
        <v>445</v>
      </c>
      <c r="AV29" s="9" t="s">
        <v>445</v>
      </c>
      <c r="AW29" s="9" t="s">
        <v>445</v>
      </c>
      <c r="AX29" s="9">
        <v>0.18</v>
      </c>
      <c r="AY29" s="9" t="s">
        <v>445</v>
      </c>
      <c r="AZ29" s="9" t="s">
        <v>445</v>
      </c>
      <c r="BA29" s="71">
        <v>0.12</v>
      </c>
      <c r="BB29" s="71" t="s">
        <v>445</v>
      </c>
      <c r="BC29" s="129" t="s">
        <v>445</v>
      </c>
      <c r="BD29" s="130" t="s">
        <v>445</v>
      </c>
      <c r="BE29" s="130" t="s">
        <v>445</v>
      </c>
      <c r="BF29" s="130" t="s">
        <v>445</v>
      </c>
      <c r="BG29" s="130"/>
      <c r="BH29" s="130"/>
      <c r="BI29" s="130"/>
      <c r="BJ29" s="129"/>
      <c r="BK29" s="130"/>
      <c r="BL29" s="130"/>
      <c r="BM29" s="130"/>
      <c r="BN29" s="130"/>
      <c r="BO29" s="130"/>
      <c r="BQ29" s="129"/>
      <c r="BR29" s="130"/>
    </row>
    <row r="30" spans="1:70" ht="12.75">
      <c r="A30" s="129" t="s">
        <v>410</v>
      </c>
      <c r="B30" s="130" t="s">
        <v>444</v>
      </c>
      <c r="C30" s="130" t="s">
        <v>444</v>
      </c>
      <c r="D30" s="130" t="s">
        <v>444</v>
      </c>
      <c r="E30" s="130" t="s">
        <v>444</v>
      </c>
      <c r="F30" s="130" t="s">
        <v>444</v>
      </c>
      <c r="G30" s="9" t="s">
        <v>444</v>
      </c>
      <c r="H30" s="9" t="s">
        <v>444</v>
      </c>
      <c r="I30" s="9" t="s">
        <v>444</v>
      </c>
      <c r="J30" s="9" t="s">
        <v>444</v>
      </c>
      <c r="K30" s="9" t="s">
        <v>444</v>
      </c>
      <c r="L30" s="9" t="s">
        <v>444</v>
      </c>
      <c r="M30" s="9" t="s">
        <v>444</v>
      </c>
      <c r="N30" s="9" t="s">
        <v>444</v>
      </c>
      <c r="O30" s="9" t="s">
        <v>444</v>
      </c>
      <c r="P30" s="129" t="s">
        <v>410</v>
      </c>
      <c r="Q30" s="9" t="s">
        <v>444</v>
      </c>
      <c r="R30" s="9" t="s">
        <v>444</v>
      </c>
      <c r="S30" s="9" t="s">
        <v>444</v>
      </c>
      <c r="T30" s="9" t="s">
        <v>444</v>
      </c>
      <c r="U30" s="9" t="s">
        <v>444</v>
      </c>
      <c r="V30" s="9" t="s">
        <v>444</v>
      </c>
      <c r="W30" s="9" t="s">
        <v>444</v>
      </c>
      <c r="X30" s="9" t="s">
        <v>444</v>
      </c>
      <c r="Y30" s="9" t="s">
        <v>444</v>
      </c>
      <c r="Z30" s="9" t="s">
        <v>444</v>
      </c>
      <c r="AA30" s="9" t="s">
        <v>444</v>
      </c>
      <c r="AB30" s="9" t="s">
        <v>444</v>
      </c>
      <c r="AC30" s="9" t="s">
        <v>444</v>
      </c>
      <c r="AD30" s="9" t="s">
        <v>444</v>
      </c>
      <c r="AE30" s="129" t="s">
        <v>410</v>
      </c>
      <c r="AF30" s="9" t="s">
        <v>444</v>
      </c>
      <c r="AG30" s="9" t="s">
        <v>444</v>
      </c>
      <c r="AH30" s="9" t="s">
        <v>444</v>
      </c>
      <c r="AI30" s="9" t="s">
        <v>444</v>
      </c>
      <c r="AJ30" s="9" t="s">
        <v>444</v>
      </c>
      <c r="AK30" s="9" t="s">
        <v>444</v>
      </c>
      <c r="AL30" s="9" t="s">
        <v>444</v>
      </c>
      <c r="AM30" s="9" t="s">
        <v>444</v>
      </c>
      <c r="AN30" s="9" t="s">
        <v>444</v>
      </c>
      <c r="AO30" s="9" t="s">
        <v>444</v>
      </c>
      <c r="AP30" s="9" t="s">
        <v>444</v>
      </c>
      <c r="AQ30" s="9" t="s">
        <v>444</v>
      </c>
      <c r="AR30" s="9" t="s">
        <v>444</v>
      </c>
      <c r="AS30" s="9" t="s">
        <v>444</v>
      </c>
      <c r="AT30" s="129" t="s">
        <v>410</v>
      </c>
      <c r="AU30" s="9" t="s">
        <v>444</v>
      </c>
      <c r="AV30" s="9" t="s">
        <v>444</v>
      </c>
      <c r="AW30" s="9" t="s">
        <v>444</v>
      </c>
      <c r="AX30" s="9" t="s">
        <v>444</v>
      </c>
      <c r="AY30" s="9" t="s">
        <v>444</v>
      </c>
      <c r="AZ30" s="9" t="s">
        <v>444</v>
      </c>
      <c r="BA30" s="71" t="s">
        <v>444</v>
      </c>
      <c r="BB30" s="71" t="s">
        <v>444</v>
      </c>
      <c r="BC30" s="129" t="s">
        <v>444</v>
      </c>
      <c r="BD30" s="130" t="s">
        <v>444</v>
      </c>
      <c r="BE30" s="130" t="s">
        <v>444</v>
      </c>
      <c r="BF30" s="130" t="s">
        <v>444</v>
      </c>
      <c r="BG30" s="130"/>
      <c r="BH30" s="130"/>
      <c r="BI30" s="130"/>
      <c r="BJ30" s="129"/>
      <c r="BK30" s="130"/>
      <c r="BL30" s="130"/>
      <c r="BM30" s="130"/>
      <c r="BN30" s="130"/>
      <c r="BO30" s="130"/>
      <c r="BQ30" s="129"/>
      <c r="BR30" s="130"/>
    </row>
    <row r="31" spans="1:70" ht="12.75">
      <c r="A31" s="129" t="s">
        <v>411</v>
      </c>
      <c r="B31" s="130" t="s">
        <v>445</v>
      </c>
      <c r="C31" s="130" t="s">
        <v>445</v>
      </c>
      <c r="D31" s="130" t="s">
        <v>445</v>
      </c>
      <c r="E31" s="130" t="s">
        <v>445</v>
      </c>
      <c r="F31" s="130" t="s">
        <v>445</v>
      </c>
      <c r="G31" s="9" t="s">
        <v>445</v>
      </c>
      <c r="H31" s="9" t="s">
        <v>445</v>
      </c>
      <c r="I31" s="9" t="s">
        <v>445</v>
      </c>
      <c r="J31" s="9" t="s">
        <v>445</v>
      </c>
      <c r="K31" s="9" t="s">
        <v>445</v>
      </c>
      <c r="L31" s="9" t="s">
        <v>445</v>
      </c>
      <c r="M31" s="9" t="s">
        <v>445</v>
      </c>
      <c r="N31" s="9" t="s">
        <v>445</v>
      </c>
      <c r="O31" s="9" t="s">
        <v>445</v>
      </c>
      <c r="P31" s="129" t="s">
        <v>411</v>
      </c>
      <c r="Q31" s="9" t="s">
        <v>445</v>
      </c>
      <c r="R31" s="9" t="s">
        <v>445</v>
      </c>
      <c r="S31" s="9" t="s">
        <v>445</v>
      </c>
      <c r="T31" s="9" t="s">
        <v>445</v>
      </c>
      <c r="U31" s="9" t="s">
        <v>445</v>
      </c>
      <c r="V31" s="9" t="s">
        <v>445</v>
      </c>
      <c r="W31" s="9" t="s">
        <v>445</v>
      </c>
      <c r="X31" s="9" t="s">
        <v>445</v>
      </c>
      <c r="Y31" s="9" t="s">
        <v>445</v>
      </c>
      <c r="Z31" s="9" t="s">
        <v>445</v>
      </c>
      <c r="AA31" s="9" t="s">
        <v>445</v>
      </c>
      <c r="AB31" s="9" t="s">
        <v>445</v>
      </c>
      <c r="AC31" s="9" t="s">
        <v>445</v>
      </c>
      <c r="AD31" s="9" t="s">
        <v>445</v>
      </c>
      <c r="AE31" s="129" t="s">
        <v>411</v>
      </c>
      <c r="AF31" s="9" t="s">
        <v>445</v>
      </c>
      <c r="AG31" s="9" t="s">
        <v>445</v>
      </c>
      <c r="AH31" s="9" t="s">
        <v>445</v>
      </c>
      <c r="AI31" s="9" t="s">
        <v>445</v>
      </c>
      <c r="AJ31" s="9" t="s">
        <v>445</v>
      </c>
      <c r="AK31" s="9" t="s">
        <v>445</v>
      </c>
      <c r="AL31" s="9" t="s">
        <v>445</v>
      </c>
      <c r="AM31" s="9" t="s">
        <v>445</v>
      </c>
      <c r="AN31" s="9" t="s">
        <v>445</v>
      </c>
      <c r="AO31" s="9" t="s">
        <v>445</v>
      </c>
      <c r="AP31" s="9" t="s">
        <v>445</v>
      </c>
      <c r="AQ31" s="9" t="s">
        <v>445</v>
      </c>
      <c r="AR31" s="9" t="s">
        <v>445</v>
      </c>
      <c r="AS31" s="9" t="s">
        <v>445</v>
      </c>
      <c r="AT31" s="129" t="s">
        <v>411</v>
      </c>
      <c r="AU31" s="9" t="s">
        <v>445</v>
      </c>
      <c r="AV31" s="9" t="s">
        <v>445</v>
      </c>
      <c r="AW31" s="9" t="s">
        <v>445</v>
      </c>
      <c r="AX31" s="9" t="s">
        <v>445</v>
      </c>
      <c r="AY31" s="9" t="s">
        <v>445</v>
      </c>
      <c r="AZ31" s="9" t="s">
        <v>445</v>
      </c>
      <c r="BA31" s="71" t="s">
        <v>445</v>
      </c>
      <c r="BB31" s="71" t="s">
        <v>445</v>
      </c>
      <c r="BC31" s="129" t="s">
        <v>445</v>
      </c>
      <c r="BD31" s="130" t="s">
        <v>445</v>
      </c>
      <c r="BE31" s="130" t="s">
        <v>445</v>
      </c>
      <c r="BF31" s="130" t="s">
        <v>445</v>
      </c>
      <c r="BG31" s="130"/>
      <c r="BH31" s="130"/>
      <c r="BI31" s="130"/>
      <c r="BJ31" s="129"/>
      <c r="BK31" s="130"/>
      <c r="BL31" s="130"/>
      <c r="BM31" s="130"/>
      <c r="BN31" s="130"/>
      <c r="BO31" s="130"/>
      <c r="BQ31" s="129"/>
      <c r="BR31" s="130"/>
    </row>
    <row r="32" spans="1:70" ht="12.75">
      <c r="A32" s="129" t="s">
        <v>412</v>
      </c>
      <c r="B32" s="130" t="s">
        <v>445</v>
      </c>
      <c r="C32" s="130" t="s">
        <v>445</v>
      </c>
      <c r="D32" s="130" t="s">
        <v>445</v>
      </c>
      <c r="E32" s="130" t="s">
        <v>445</v>
      </c>
      <c r="F32" s="130" t="s">
        <v>445</v>
      </c>
      <c r="G32" s="9" t="s">
        <v>445</v>
      </c>
      <c r="H32" s="9" t="s">
        <v>445</v>
      </c>
      <c r="I32" s="9" t="s">
        <v>445</v>
      </c>
      <c r="J32" s="9" t="s">
        <v>445</v>
      </c>
      <c r="K32" s="9" t="s">
        <v>445</v>
      </c>
      <c r="L32" s="9" t="s">
        <v>445</v>
      </c>
      <c r="M32" s="9" t="s">
        <v>445</v>
      </c>
      <c r="N32" s="9" t="s">
        <v>445</v>
      </c>
      <c r="O32" s="9" t="s">
        <v>445</v>
      </c>
      <c r="P32" s="129" t="s">
        <v>412</v>
      </c>
      <c r="Q32" s="9" t="s">
        <v>445</v>
      </c>
      <c r="R32" s="9" t="s">
        <v>445</v>
      </c>
      <c r="S32" s="9" t="s">
        <v>445</v>
      </c>
      <c r="T32" s="9" t="s">
        <v>445</v>
      </c>
      <c r="U32" s="9" t="s">
        <v>445</v>
      </c>
      <c r="V32" s="9" t="s">
        <v>445</v>
      </c>
      <c r="W32" s="9" t="s">
        <v>445</v>
      </c>
      <c r="X32" s="9" t="s">
        <v>445</v>
      </c>
      <c r="Y32" s="9" t="s">
        <v>445</v>
      </c>
      <c r="Z32" s="9" t="s">
        <v>445</v>
      </c>
      <c r="AA32" s="9" t="s">
        <v>445</v>
      </c>
      <c r="AB32" s="9" t="s">
        <v>445</v>
      </c>
      <c r="AC32" s="9" t="s">
        <v>445</v>
      </c>
      <c r="AD32" s="9" t="s">
        <v>445</v>
      </c>
      <c r="AE32" s="129" t="s">
        <v>412</v>
      </c>
      <c r="AF32" s="9" t="s">
        <v>445</v>
      </c>
      <c r="AG32" s="9" t="s">
        <v>445</v>
      </c>
      <c r="AH32" s="9" t="s">
        <v>445</v>
      </c>
      <c r="AI32" s="9" t="s">
        <v>445</v>
      </c>
      <c r="AJ32" s="9" t="s">
        <v>445</v>
      </c>
      <c r="AK32" s="9" t="s">
        <v>445</v>
      </c>
      <c r="AL32" s="9" t="s">
        <v>445</v>
      </c>
      <c r="AM32" s="9" t="s">
        <v>445</v>
      </c>
      <c r="AN32" s="9" t="s">
        <v>445</v>
      </c>
      <c r="AO32" s="9" t="s">
        <v>445</v>
      </c>
      <c r="AP32" s="9" t="s">
        <v>445</v>
      </c>
      <c r="AQ32" s="9" t="s">
        <v>445</v>
      </c>
      <c r="AR32" s="9" t="s">
        <v>445</v>
      </c>
      <c r="AS32" s="9" t="s">
        <v>445</v>
      </c>
      <c r="AT32" s="129" t="s">
        <v>412</v>
      </c>
      <c r="AU32" s="9" t="s">
        <v>445</v>
      </c>
      <c r="AV32" s="9" t="s">
        <v>445</v>
      </c>
      <c r="AW32" s="9" t="s">
        <v>445</v>
      </c>
      <c r="AX32" s="9" t="s">
        <v>445</v>
      </c>
      <c r="AY32" s="9" t="s">
        <v>445</v>
      </c>
      <c r="AZ32" s="9" t="s">
        <v>445</v>
      </c>
      <c r="BA32" s="71" t="s">
        <v>445</v>
      </c>
      <c r="BB32" s="71" t="s">
        <v>445</v>
      </c>
      <c r="BC32" s="129" t="s">
        <v>445</v>
      </c>
      <c r="BD32" s="130" t="s">
        <v>445</v>
      </c>
      <c r="BE32" s="130" t="s">
        <v>445</v>
      </c>
      <c r="BF32" s="130" t="s">
        <v>445</v>
      </c>
      <c r="BG32" s="130"/>
      <c r="BH32" s="130"/>
      <c r="BI32" s="130"/>
      <c r="BJ32" s="129"/>
      <c r="BK32" s="130"/>
      <c r="BL32" s="130"/>
      <c r="BM32" s="130"/>
      <c r="BN32" s="130"/>
      <c r="BO32" s="130"/>
      <c r="BQ32" s="129"/>
      <c r="BR32" s="130"/>
    </row>
    <row r="33" spans="1:70" ht="12.75">
      <c r="A33" s="129" t="s">
        <v>291</v>
      </c>
      <c r="B33" s="130" t="s">
        <v>445</v>
      </c>
      <c r="C33" s="130" t="s">
        <v>445</v>
      </c>
      <c r="D33" s="130" t="s">
        <v>445</v>
      </c>
      <c r="E33" s="130" t="s">
        <v>445</v>
      </c>
      <c r="F33" s="130" t="s">
        <v>445</v>
      </c>
      <c r="G33" s="9" t="s">
        <v>445</v>
      </c>
      <c r="H33" s="9" t="s">
        <v>445</v>
      </c>
      <c r="I33" s="9" t="s">
        <v>445</v>
      </c>
      <c r="J33" s="9" t="s">
        <v>445</v>
      </c>
      <c r="K33" s="9" t="s">
        <v>445</v>
      </c>
      <c r="L33" s="9" t="s">
        <v>445</v>
      </c>
      <c r="M33" s="9" t="s">
        <v>445</v>
      </c>
      <c r="N33" s="9" t="s">
        <v>445</v>
      </c>
      <c r="O33" s="9" t="s">
        <v>445</v>
      </c>
      <c r="P33" s="129" t="s">
        <v>291</v>
      </c>
      <c r="Q33" s="9" t="s">
        <v>445</v>
      </c>
      <c r="R33" s="9" t="s">
        <v>445</v>
      </c>
      <c r="S33" s="9" t="s">
        <v>445</v>
      </c>
      <c r="T33" s="9" t="s">
        <v>445</v>
      </c>
      <c r="U33" s="9" t="s">
        <v>445</v>
      </c>
      <c r="V33" s="9" t="s">
        <v>445</v>
      </c>
      <c r="W33" s="9" t="s">
        <v>445</v>
      </c>
      <c r="X33" s="9" t="s">
        <v>445</v>
      </c>
      <c r="Y33" s="9" t="s">
        <v>445</v>
      </c>
      <c r="Z33" s="9" t="s">
        <v>445</v>
      </c>
      <c r="AA33" s="9" t="s">
        <v>445</v>
      </c>
      <c r="AB33" s="9" t="s">
        <v>445</v>
      </c>
      <c r="AC33" s="9" t="s">
        <v>445</v>
      </c>
      <c r="AD33" s="9" t="s">
        <v>445</v>
      </c>
      <c r="AE33" s="129" t="s">
        <v>291</v>
      </c>
      <c r="AF33" s="9" t="s">
        <v>445</v>
      </c>
      <c r="AG33" s="9" t="s">
        <v>445</v>
      </c>
      <c r="AH33" s="9" t="s">
        <v>445</v>
      </c>
      <c r="AI33" s="9" t="s">
        <v>445</v>
      </c>
      <c r="AJ33" s="9" t="s">
        <v>445</v>
      </c>
      <c r="AK33" s="9" t="s">
        <v>445</v>
      </c>
      <c r="AL33" s="9" t="s">
        <v>445</v>
      </c>
      <c r="AM33" s="9" t="s">
        <v>445</v>
      </c>
      <c r="AN33" s="9" t="s">
        <v>445</v>
      </c>
      <c r="AO33" s="9" t="s">
        <v>445</v>
      </c>
      <c r="AP33" s="9" t="s">
        <v>445</v>
      </c>
      <c r="AQ33" s="9" t="s">
        <v>445</v>
      </c>
      <c r="AR33" s="9" t="s">
        <v>445</v>
      </c>
      <c r="AS33" s="9">
        <v>0.15</v>
      </c>
      <c r="AT33" s="129" t="s">
        <v>291</v>
      </c>
      <c r="AU33" s="9" t="s">
        <v>445</v>
      </c>
      <c r="AV33" s="9" t="s">
        <v>445</v>
      </c>
      <c r="AW33" s="9" t="s">
        <v>445</v>
      </c>
      <c r="AX33" s="9" t="s">
        <v>445</v>
      </c>
      <c r="AY33" s="9" t="s">
        <v>445</v>
      </c>
      <c r="AZ33" s="9" t="s">
        <v>445</v>
      </c>
      <c r="BA33" s="71" t="s">
        <v>445</v>
      </c>
      <c r="BB33" s="71" t="s">
        <v>445</v>
      </c>
      <c r="BC33" s="129" t="s">
        <v>445</v>
      </c>
      <c r="BD33" s="130" t="s">
        <v>445</v>
      </c>
      <c r="BE33" s="130" t="s">
        <v>445</v>
      </c>
      <c r="BF33" s="130" t="s">
        <v>445</v>
      </c>
      <c r="BG33" s="130"/>
      <c r="BH33" s="130"/>
      <c r="BI33" s="130"/>
      <c r="BJ33" s="129"/>
      <c r="BK33" s="130"/>
      <c r="BL33" s="130"/>
      <c r="BM33" s="130"/>
      <c r="BN33" s="130"/>
      <c r="BO33" s="130"/>
      <c r="BQ33" s="129"/>
      <c r="BR33" s="130"/>
    </row>
    <row r="34" spans="1:70" ht="12.75">
      <c r="A34" s="129" t="s">
        <v>413</v>
      </c>
      <c r="B34" s="130" t="s">
        <v>444</v>
      </c>
      <c r="C34" s="130" t="s">
        <v>444</v>
      </c>
      <c r="D34" s="130" t="s">
        <v>444</v>
      </c>
      <c r="E34" s="130" t="s">
        <v>444</v>
      </c>
      <c r="F34" s="130" t="s">
        <v>444</v>
      </c>
      <c r="G34" s="9" t="s">
        <v>444</v>
      </c>
      <c r="H34" s="9" t="s">
        <v>444</v>
      </c>
      <c r="I34" s="9" t="s">
        <v>444</v>
      </c>
      <c r="J34" s="9" t="s">
        <v>444</v>
      </c>
      <c r="K34" s="9" t="s">
        <v>444</v>
      </c>
      <c r="L34" s="9" t="s">
        <v>444</v>
      </c>
      <c r="M34" s="9" t="s">
        <v>444</v>
      </c>
      <c r="N34" s="9" t="s">
        <v>444</v>
      </c>
      <c r="O34" s="9" t="s">
        <v>444</v>
      </c>
      <c r="P34" s="129" t="s">
        <v>413</v>
      </c>
      <c r="Q34" s="9" t="s">
        <v>444</v>
      </c>
      <c r="R34" s="9" t="s">
        <v>444</v>
      </c>
      <c r="S34" s="9" t="s">
        <v>444</v>
      </c>
      <c r="T34" s="9" t="s">
        <v>444</v>
      </c>
      <c r="U34" s="9" t="s">
        <v>444</v>
      </c>
      <c r="V34" s="9" t="s">
        <v>444</v>
      </c>
      <c r="W34" s="9" t="s">
        <v>444</v>
      </c>
      <c r="X34" s="9" t="s">
        <v>444</v>
      </c>
      <c r="Y34" s="9" t="s">
        <v>444</v>
      </c>
      <c r="Z34" s="9" t="s">
        <v>444</v>
      </c>
      <c r="AA34" s="9" t="s">
        <v>444</v>
      </c>
      <c r="AB34" s="9" t="s">
        <v>444</v>
      </c>
      <c r="AC34" s="9" t="s">
        <v>444</v>
      </c>
      <c r="AD34" s="9" t="s">
        <v>444</v>
      </c>
      <c r="AE34" s="129" t="s">
        <v>413</v>
      </c>
      <c r="AF34" s="9" t="s">
        <v>444</v>
      </c>
      <c r="AG34" s="9" t="s">
        <v>444</v>
      </c>
      <c r="AH34" s="9" t="s">
        <v>444</v>
      </c>
      <c r="AI34" s="9" t="s">
        <v>444</v>
      </c>
      <c r="AJ34" s="9" t="s">
        <v>444</v>
      </c>
      <c r="AK34" s="9" t="s">
        <v>444</v>
      </c>
      <c r="AL34" s="9" t="s">
        <v>444</v>
      </c>
      <c r="AM34" s="9" t="s">
        <v>444</v>
      </c>
      <c r="AN34" s="9" t="s">
        <v>444</v>
      </c>
      <c r="AO34" s="9" t="s">
        <v>444</v>
      </c>
      <c r="AP34" s="9" t="s">
        <v>444</v>
      </c>
      <c r="AQ34" s="9" t="s">
        <v>444</v>
      </c>
      <c r="AR34" s="9" t="s">
        <v>444</v>
      </c>
      <c r="AS34" s="9" t="s">
        <v>444</v>
      </c>
      <c r="AT34" s="129" t="s">
        <v>413</v>
      </c>
      <c r="AU34" s="9" t="s">
        <v>444</v>
      </c>
      <c r="AV34" s="9" t="s">
        <v>444</v>
      </c>
      <c r="AW34" s="9" t="s">
        <v>444</v>
      </c>
      <c r="AX34" s="9" t="s">
        <v>444</v>
      </c>
      <c r="AY34" s="9" t="s">
        <v>444</v>
      </c>
      <c r="AZ34" s="9" t="s">
        <v>444</v>
      </c>
      <c r="BA34" s="71" t="s">
        <v>444</v>
      </c>
      <c r="BB34" s="71" t="s">
        <v>444</v>
      </c>
      <c r="BC34" s="129" t="s">
        <v>444</v>
      </c>
      <c r="BD34" s="130" t="s">
        <v>444</v>
      </c>
      <c r="BE34" s="130" t="s">
        <v>444</v>
      </c>
      <c r="BF34" s="130" t="s">
        <v>444</v>
      </c>
      <c r="BG34" s="130"/>
      <c r="BH34" s="130"/>
      <c r="BI34" s="130"/>
      <c r="BJ34" s="129"/>
      <c r="BK34" s="130"/>
      <c r="BL34" s="130"/>
      <c r="BM34" s="130"/>
      <c r="BN34" s="130"/>
      <c r="BO34" s="130"/>
      <c r="BQ34" s="129"/>
      <c r="BR34" s="130"/>
    </row>
    <row r="35" spans="1:70" ht="12.75">
      <c r="A35" s="129" t="s">
        <v>414</v>
      </c>
      <c r="B35" s="130">
        <v>0.61</v>
      </c>
      <c r="C35" s="130" t="s">
        <v>445</v>
      </c>
      <c r="D35" s="130" t="s">
        <v>445</v>
      </c>
      <c r="E35" s="130">
        <v>4.7</v>
      </c>
      <c r="F35" s="130">
        <v>0.12</v>
      </c>
      <c r="G35" s="9" t="s">
        <v>445</v>
      </c>
      <c r="H35" s="9">
        <v>0.61</v>
      </c>
      <c r="I35" s="9" t="s">
        <v>445</v>
      </c>
      <c r="J35" s="9" t="s">
        <v>445</v>
      </c>
      <c r="K35" s="9" t="s">
        <v>445</v>
      </c>
      <c r="L35" s="9" t="s">
        <v>445</v>
      </c>
      <c r="M35" s="9">
        <v>0.3</v>
      </c>
      <c r="N35" s="9">
        <v>0.51</v>
      </c>
      <c r="O35" s="9" t="s">
        <v>445</v>
      </c>
      <c r="P35" s="129" t="s">
        <v>414</v>
      </c>
      <c r="Q35" s="9" t="s">
        <v>445</v>
      </c>
      <c r="R35" s="9" t="s">
        <v>445</v>
      </c>
      <c r="S35" s="9">
        <v>0.22</v>
      </c>
      <c r="T35" s="9">
        <v>0.22</v>
      </c>
      <c r="U35" s="9">
        <v>0.17</v>
      </c>
      <c r="V35" s="9">
        <v>0.15</v>
      </c>
      <c r="W35" s="9">
        <v>0.27</v>
      </c>
      <c r="X35" s="9">
        <v>0.19</v>
      </c>
      <c r="Y35" s="9">
        <v>0.36</v>
      </c>
      <c r="Z35" s="9">
        <v>0.18</v>
      </c>
      <c r="AA35" s="9">
        <v>0.27</v>
      </c>
      <c r="AB35" s="9">
        <v>0.16</v>
      </c>
      <c r="AC35" s="9">
        <v>1</v>
      </c>
      <c r="AD35" s="9">
        <v>0.19</v>
      </c>
      <c r="AE35" s="129" t="s">
        <v>414</v>
      </c>
      <c r="AF35" s="9">
        <v>0.13</v>
      </c>
      <c r="AG35" s="9">
        <v>0.14</v>
      </c>
      <c r="AH35" s="9">
        <v>0.15</v>
      </c>
      <c r="AI35" s="9">
        <v>0.18</v>
      </c>
      <c r="AJ35" s="9">
        <v>0.15</v>
      </c>
      <c r="AK35" s="9">
        <v>0.12</v>
      </c>
      <c r="AL35" s="9">
        <v>0.11</v>
      </c>
      <c r="AM35" s="9">
        <v>0.12</v>
      </c>
      <c r="AN35" s="9">
        <v>0.41</v>
      </c>
      <c r="AO35" s="9">
        <v>0.13</v>
      </c>
      <c r="AP35" s="9" t="s">
        <v>445</v>
      </c>
      <c r="AQ35" s="9">
        <v>0.35</v>
      </c>
      <c r="AR35" s="9">
        <v>0.19</v>
      </c>
      <c r="AS35" s="9">
        <v>0.32</v>
      </c>
      <c r="AT35" s="129" t="s">
        <v>414</v>
      </c>
      <c r="AU35" s="9">
        <v>0.2</v>
      </c>
      <c r="AV35" s="9">
        <v>0.18</v>
      </c>
      <c r="AW35" s="9">
        <v>0.19</v>
      </c>
      <c r="AX35" s="9">
        <v>0.2</v>
      </c>
      <c r="AY35" s="9">
        <v>0.17</v>
      </c>
      <c r="AZ35" s="9">
        <v>0.22</v>
      </c>
      <c r="BA35" s="71">
        <v>0.13</v>
      </c>
      <c r="BB35" s="71">
        <v>0.19</v>
      </c>
      <c r="BC35" s="129">
        <v>0.19</v>
      </c>
      <c r="BD35" s="130">
        <v>0.19</v>
      </c>
      <c r="BE35" s="130">
        <v>0.24</v>
      </c>
      <c r="BF35" s="130">
        <v>0.2</v>
      </c>
      <c r="BG35" s="130"/>
      <c r="BH35" s="130"/>
      <c r="BI35" s="130"/>
      <c r="BJ35" s="129"/>
      <c r="BK35" s="130"/>
      <c r="BL35" s="130"/>
      <c r="BM35" s="130"/>
      <c r="BN35" s="130"/>
      <c r="BO35" s="130"/>
      <c r="BQ35" s="129"/>
      <c r="BR35" s="130"/>
    </row>
    <row r="37" spans="1:69" ht="14.25">
      <c r="A37" s="137"/>
      <c r="B37" s="137"/>
      <c r="C37" s="137"/>
      <c r="D37" s="137"/>
      <c r="E37" s="137"/>
      <c r="F37" s="137"/>
      <c r="P37" s="137"/>
      <c r="AE37" s="137"/>
      <c r="AT37" s="137"/>
      <c r="BC37" s="137"/>
      <c r="BJ37" s="137"/>
      <c r="BQ37" s="137"/>
    </row>
    <row r="38" spans="1:69" ht="14.25">
      <c r="A38" s="137"/>
      <c r="B38" s="137"/>
      <c r="C38" s="137"/>
      <c r="D38" s="137"/>
      <c r="E38" s="137"/>
      <c r="F38" s="137"/>
      <c r="P38" s="137"/>
      <c r="AE38" s="137"/>
      <c r="AT38" s="137"/>
      <c r="BC38" s="137"/>
      <c r="BJ38" s="137"/>
      <c r="BQ38" s="137"/>
    </row>
    <row r="39" spans="1:69" ht="14.25">
      <c r="A39" s="137"/>
      <c r="B39" s="137"/>
      <c r="C39" s="137"/>
      <c r="D39" s="137"/>
      <c r="E39" s="137"/>
      <c r="F39" s="137"/>
      <c r="P39" s="137"/>
      <c r="AE39" s="137"/>
      <c r="AT39" s="137"/>
      <c r="BC39" s="137"/>
      <c r="BJ39" s="137"/>
      <c r="BQ39" s="137"/>
    </row>
    <row r="40" spans="1:69" ht="14.25">
      <c r="A40" s="137"/>
      <c r="B40" s="137"/>
      <c r="C40" s="137"/>
      <c r="D40" s="137"/>
      <c r="E40" s="137"/>
      <c r="F40" s="137"/>
      <c r="P40" s="137"/>
      <c r="AE40" s="137"/>
      <c r="AT40" s="137"/>
      <c r="BC40" s="137"/>
      <c r="BJ40" s="137"/>
      <c r="BQ40" s="137"/>
    </row>
    <row r="41" spans="1:69" ht="14.25">
      <c r="A41" s="137"/>
      <c r="B41" s="137"/>
      <c r="C41" s="137"/>
      <c r="D41" s="137"/>
      <c r="E41" s="137"/>
      <c r="F41" s="137"/>
      <c r="P41" s="137"/>
      <c r="AE41" s="137"/>
      <c r="AT41" s="137"/>
      <c r="BC41" s="137"/>
      <c r="BJ41" s="137"/>
      <c r="BQ41" s="137"/>
    </row>
    <row r="42" spans="1:70" ht="15.75">
      <c r="A42" s="125" t="s">
        <v>625</v>
      </c>
      <c r="B42" s="125"/>
      <c r="C42" s="125"/>
      <c r="D42" s="125"/>
      <c r="E42" s="125"/>
      <c r="F42" s="125"/>
      <c r="P42" s="125" t="s">
        <v>625</v>
      </c>
      <c r="Q42" s="125"/>
      <c r="R42" s="125"/>
      <c r="S42" s="125"/>
      <c r="T42" s="125"/>
      <c r="U42" s="125"/>
      <c r="V42" s="125"/>
      <c r="W42" s="125"/>
      <c r="X42" s="125"/>
      <c r="AE42" s="125" t="s">
        <v>625</v>
      </c>
      <c r="AF42" s="125"/>
      <c r="AG42" s="125"/>
      <c r="AT42" s="125" t="s">
        <v>625</v>
      </c>
      <c r="AU42" s="125"/>
      <c r="AV42" s="125"/>
      <c r="BC42" s="125"/>
      <c r="BD42" s="125"/>
      <c r="BJ42" s="125"/>
      <c r="BK42" s="125"/>
      <c r="BQ42" s="125"/>
      <c r="BR42" s="125"/>
    </row>
    <row r="43" spans="1:70" ht="15.75">
      <c r="A43" s="125"/>
      <c r="B43" s="125" t="s">
        <v>626</v>
      </c>
      <c r="C43" s="125"/>
      <c r="D43" s="125"/>
      <c r="E43" s="125"/>
      <c r="F43" s="125"/>
      <c r="O43" s="125"/>
      <c r="P43" s="125"/>
      <c r="Q43" s="125" t="s">
        <v>626</v>
      </c>
      <c r="R43" s="125"/>
      <c r="S43" s="125"/>
      <c r="T43" s="125"/>
      <c r="U43" s="125"/>
      <c r="V43" s="125"/>
      <c r="W43" s="125"/>
      <c r="X43" s="125"/>
      <c r="Y43" s="129"/>
      <c r="Z43" s="129"/>
      <c r="AA43" s="129"/>
      <c r="AB43" s="129"/>
      <c r="AC43" s="129"/>
      <c r="AE43" s="125"/>
      <c r="AF43" s="125" t="s">
        <v>626</v>
      </c>
      <c r="AG43" s="125"/>
      <c r="AT43" s="125"/>
      <c r="AU43" s="125" t="s">
        <v>626</v>
      </c>
      <c r="AV43" s="125"/>
      <c r="BC43" s="125"/>
      <c r="BD43" s="125"/>
      <c r="BJ43" s="125"/>
      <c r="BK43" s="125"/>
      <c r="BQ43" s="125"/>
      <c r="BR43" s="125"/>
    </row>
    <row r="44" spans="1:69" ht="15.7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Y44" s="129"/>
      <c r="Z44" s="129"/>
      <c r="AA44" s="129"/>
      <c r="AB44" s="129"/>
      <c r="AC44" s="129"/>
      <c r="AE44" s="125"/>
      <c r="AG44" s="129"/>
      <c r="AR44" s="125"/>
      <c r="AS44" s="125"/>
      <c r="AT44" s="125"/>
      <c r="AV44" s="129"/>
      <c r="BC44" s="125"/>
      <c r="BD44" s="125"/>
      <c r="BJ44" s="125"/>
      <c r="BQ44" s="125"/>
    </row>
    <row r="45" spans="1:69" ht="15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Y45" s="129"/>
      <c r="Z45" s="129"/>
      <c r="AA45" s="129"/>
      <c r="AB45" s="129"/>
      <c r="AC45" s="129"/>
      <c r="AE45" s="125"/>
      <c r="AG45" s="129"/>
      <c r="AR45" s="125"/>
      <c r="AS45" s="125"/>
      <c r="AT45" s="125"/>
      <c r="AV45" s="129"/>
      <c r="BC45" s="125"/>
      <c r="BD45" s="125"/>
      <c r="BJ45" s="125"/>
      <c r="BQ45" s="125"/>
    </row>
    <row r="46" spans="1:69" ht="15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Y46" s="129"/>
      <c r="Z46" s="129"/>
      <c r="AA46" s="129"/>
      <c r="AB46" s="129"/>
      <c r="AC46" s="129"/>
      <c r="AE46" s="125"/>
      <c r="AG46" s="129"/>
      <c r="AR46" s="125"/>
      <c r="AS46" s="125"/>
      <c r="AT46" s="125"/>
      <c r="AV46" s="129"/>
      <c r="BC46" s="125"/>
      <c r="BD46" s="125"/>
      <c r="BJ46" s="125"/>
      <c r="BQ46" s="125"/>
    </row>
    <row r="47" spans="1:69" ht="15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Y47" s="129"/>
      <c r="Z47" s="129"/>
      <c r="AA47" s="129"/>
      <c r="AB47" s="129"/>
      <c r="AC47" s="129"/>
      <c r="AE47" s="125"/>
      <c r="AG47" s="129"/>
      <c r="AT47" s="125"/>
      <c r="AV47" s="129"/>
      <c r="BC47" s="125"/>
      <c r="BD47" s="125"/>
      <c r="BJ47" s="125"/>
      <c r="BQ47" s="125"/>
    </row>
    <row r="48" spans="2:70" ht="12.75">
      <c r="B48" s="127">
        <v>22019</v>
      </c>
      <c r="C48" s="127">
        <v>22020</v>
      </c>
      <c r="D48" s="127">
        <v>22021</v>
      </c>
      <c r="E48" s="127">
        <v>22022</v>
      </c>
      <c r="F48" s="127">
        <v>22023</v>
      </c>
      <c r="G48" s="127">
        <v>22024</v>
      </c>
      <c r="H48" s="127">
        <v>22025</v>
      </c>
      <c r="I48" s="127">
        <v>22026</v>
      </c>
      <c r="J48" s="127">
        <v>22027</v>
      </c>
      <c r="K48" s="127">
        <v>22028</v>
      </c>
      <c r="L48" s="127">
        <v>22029</v>
      </c>
      <c r="M48" s="127">
        <v>22034</v>
      </c>
      <c r="N48" s="127">
        <v>22035</v>
      </c>
      <c r="O48" s="127">
        <v>22036</v>
      </c>
      <c r="Q48" s="10">
        <v>22037</v>
      </c>
      <c r="R48" s="127">
        <v>22038</v>
      </c>
      <c r="S48" s="127">
        <v>22039</v>
      </c>
      <c r="T48" s="127">
        <v>22043</v>
      </c>
      <c r="U48" s="127">
        <v>22044</v>
      </c>
      <c r="V48" s="127">
        <v>22045</v>
      </c>
      <c r="W48" s="127">
        <v>22046</v>
      </c>
      <c r="X48" s="127">
        <v>22047</v>
      </c>
      <c r="Y48" s="10">
        <v>22048</v>
      </c>
      <c r="Z48" s="10">
        <v>22049</v>
      </c>
      <c r="AA48" s="10">
        <v>22050</v>
      </c>
      <c r="AB48" s="10">
        <v>22051</v>
      </c>
      <c r="AC48" s="10">
        <v>22052</v>
      </c>
      <c r="AD48" s="10">
        <v>22056</v>
      </c>
      <c r="AF48" s="10">
        <v>22057</v>
      </c>
      <c r="AG48" s="10">
        <v>22058</v>
      </c>
      <c r="AH48" s="127">
        <v>22059</v>
      </c>
      <c r="AI48" s="129">
        <v>22060</v>
      </c>
      <c r="AJ48" s="129">
        <v>22061</v>
      </c>
      <c r="AK48" s="129">
        <v>22062</v>
      </c>
      <c r="AL48" s="129">
        <v>22071</v>
      </c>
      <c r="AM48" s="129">
        <v>22072</v>
      </c>
      <c r="AN48" s="129">
        <v>22030</v>
      </c>
      <c r="AO48" s="129">
        <v>22031</v>
      </c>
      <c r="AP48" s="129">
        <v>22032</v>
      </c>
      <c r="AQ48" s="129">
        <v>22033</v>
      </c>
      <c r="AR48" s="129">
        <v>22040</v>
      </c>
      <c r="AS48" s="10">
        <v>22041</v>
      </c>
      <c r="AU48" s="10">
        <v>22042</v>
      </c>
      <c r="AV48" s="10">
        <v>22053</v>
      </c>
      <c r="AW48" s="127">
        <v>22054</v>
      </c>
      <c r="AX48" s="10">
        <v>22055</v>
      </c>
      <c r="AY48" s="10">
        <v>22063</v>
      </c>
      <c r="AZ48" s="10">
        <v>22064</v>
      </c>
      <c r="BA48" s="127">
        <v>22065</v>
      </c>
      <c r="BB48" s="3">
        <v>22066</v>
      </c>
      <c r="BC48" s="126">
        <v>22067</v>
      </c>
      <c r="BD48" s="3">
        <v>22068</v>
      </c>
      <c r="BE48" s="127">
        <v>22069</v>
      </c>
      <c r="BF48" s="3">
        <v>22070</v>
      </c>
      <c r="BG48" s="127"/>
      <c r="BH48" s="129"/>
      <c r="BI48" s="127"/>
      <c r="BJ48" s="71"/>
      <c r="BK48" s="127"/>
      <c r="BL48" s="129"/>
      <c r="BM48" s="129"/>
      <c r="BN48" s="129"/>
      <c r="BO48" s="129"/>
      <c r="BQ48" s="71"/>
      <c r="BR48" s="129"/>
    </row>
    <row r="49" spans="2:70" ht="12.75">
      <c r="B49" s="127" t="s">
        <v>492</v>
      </c>
      <c r="C49" s="198" t="s">
        <v>493</v>
      </c>
      <c r="D49" s="198" t="s">
        <v>494</v>
      </c>
      <c r="E49" s="198" t="s">
        <v>495</v>
      </c>
      <c r="F49" s="198" t="s">
        <v>496</v>
      </c>
      <c r="G49" s="198" t="s">
        <v>497</v>
      </c>
      <c r="H49" s="198" t="s">
        <v>498</v>
      </c>
      <c r="I49" s="198" t="s">
        <v>499</v>
      </c>
      <c r="J49" s="198" t="s">
        <v>500</v>
      </c>
      <c r="K49" s="198" t="s">
        <v>501</v>
      </c>
      <c r="L49" s="198" t="s">
        <v>502</v>
      </c>
      <c r="M49" s="198" t="s">
        <v>507</v>
      </c>
      <c r="N49" s="198" t="s">
        <v>508</v>
      </c>
      <c r="O49" s="192" t="s">
        <v>509</v>
      </c>
      <c r="Q49" s="127" t="s">
        <v>510</v>
      </c>
      <c r="R49" s="191" t="s">
        <v>511</v>
      </c>
      <c r="S49" s="191" t="s">
        <v>512</v>
      </c>
      <c r="T49" s="191" t="s">
        <v>516</v>
      </c>
      <c r="U49" s="191" t="s">
        <v>517</v>
      </c>
      <c r="V49" s="191" t="s">
        <v>518</v>
      </c>
      <c r="W49" s="191" t="s">
        <v>519</v>
      </c>
      <c r="X49" s="191" t="s">
        <v>520</v>
      </c>
      <c r="Y49" s="127" t="s">
        <v>521</v>
      </c>
      <c r="Z49" s="127" t="s">
        <v>522</v>
      </c>
      <c r="AA49" s="127" t="s">
        <v>523</v>
      </c>
      <c r="AB49" s="127" t="s">
        <v>524</v>
      </c>
      <c r="AC49" s="127" t="s">
        <v>525</v>
      </c>
      <c r="AD49" s="127" t="s">
        <v>529</v>
      </c>
      <c r="AF49" s="127" t="s">
        <v>530</v>
      </c>
      <c r="AG49" s="127" t="s">
        <v>531</v>
      </c>
      <c r="AH49" s="127" t="s">
        <v>532</v>
      </c>
      <c r="AI49" s="127" t="s">
        <v>533</v>
      </c>
      <c r="AJ49" s="127" t="s">
        <v>534</v>
      </c>
      <c r="AK49" s="127" t="s">
        <v>535</v>
      </c>
      <c r="AL49" s="127" t="s">
        <v>544</v>
      </c>
      <c r="AM49" s="127" t="s">
        <v>545</v>
      </c>
      <c r="AN49" s="127" t="s">
        <v>503</v>
      </c>
      <c r="AO49" s="127" t="s">
        <v>504</v>
      </c>
      <c r="AP49" s="127" t="s">
        <v>505</v>
      </c>
      <c r="AQ49" s="127" t="s">
        <v>506</v>
      </c>
      <c r="AR49" s="57" t="s">
        <v>513</v>
      </c>
      <c r="AS49" s="10" t="s">
        <v>514</v>
      </c>
      <c r="AU49" s="127" t="s">
        <v>515</v>
      </c>
      <c r="AV49" s="127" t="s">
        <v>526</v>
      </c>
      <c r="AW49" s="127" t="s">
        <v>527</v>
      </c>
      <c r="AX49" s="127" t="s">
        <v>528</v>
      </c>
      <c r="AY49" s="127" t="s">
        <v>536</v>
      </c>
      <c r="AZ49" s="127" t="s">
        <v>537</v>
      </c>
      <c r="BA49" s="127" t="s">
        <v>538</v>
      </c>
      <c r="BB49" s="127" t="s">
        <v>539</v>
      </c>
      <c r="BC49" s="127" t="s">
        <v>540</v>
      </c>
      <c r="BD49" s="127" t="s">
        <v>541</v>
      </c>
      <c r="BE49" s="127" t="s">
        <v>542</v>
      </c>
      <c r="BF49" s="127" t="s">
        <v>543</v>
      </c>
      <c r="BG49" s="127"/>
      <c r="BH49" s="127"/>
      <c r="BI49" s="127"/>
      <c r="BJ49" s="132"/>
      <c r="BK49" s="127"/>
      <c r="BL49" s="127"/>
      <c r="BM49" s="127"/>
      <c r="BN49" s="127"/>
      <c r="BO49" s="127"/>
      <c r="BQ49" s="132"/>
      <c r="BR49" s="127"/>
    </row>
    <row r="50" spans="1:70" ht="12.75">
      <c r="A50" s="128" t="s">
        <v>19</v>
      </c>
      <c r="B50" s="193" t="s">
        <v>624</v>
      </c>
      <c r="C50" s="193" t="s">
        <v>624</v>
      </c>
      <c r="D50" s="193" t="s">
        <v>624</v>
      </c>
      <c r="E50" s="193" t="s">
        <v>624</v>
      </c>
      <c r="F50" s="193" t="s">
        <v>624</v>
      </c>
      <c r="G50" s="193" t="s">
        <v>624</v>
      </c>
      <c r="H50" s="193" t="s">
        <v>624</v>
      </c>
      <c r="I50" s="193" t="s">
        <v>624</v>
      </c>
      <c r="J50" s="193" t="s">
        <v>624</v>
      </c>
      <c r="K50" s="193" t="s">
        <v>624</v>
      </c>
      <c r="L50" s="193" t="s">
        <v>624</v>
      </c>
      <c r="M50" s="193" t="s">
        <v>624</v>
      </c>
      <c r="N50" s="193" t="s">
        <v>624</v>
      </c>
      <c r="O50" s="193" t="s">
        <v>624</v>
      </c>
      <c r="P50" s="128" t="s">
        <v>19</v>
      </c>
      <c r="Q50" s="193" t="s">
        <v>624</v>
      </c>
      <c r="R50" s="193" t="s">
        <v>624</v>
      </c>
      <c r="S50" s="193" t="s">
        <v>624</v>
      </c>
      <c r="T50" s="193" t="s">
        <v>624</v>
      </c>
      <c r="U50" s="193" t="s">
        <v>624</v>
      </c>
      <c r="V50" s="193" t="s">
        <v>624</v>
      </c>
      <c r="W50" s="193" t="s">
        <v>624</v>
      </c>
      <c r="X50" s="193" t="s">
        <v>624</v>
      </c>
      <c r="Y50" s="193" t="s">
        <v>624</v>
      </c>
      <c r="Z50" s="193" t="s">
        <v>624</v>
      </c>
      <c r="AA50" s="193" t="s">
        <v>624</v>
      </c>
      <c r="AB50" s="193" t="s">
        <v>624</v>
      </c>
      <c r="AC50" s="193" t="s">
        <v>624</v>
      </c>
      <c r="AD50" s="193" t="s">
        <v>624</v>
      </c>
      <c r="AE50" s="128" t="s">
        <v>19</v>
      </c>
      <c r="AF50" s="193" t="s">
        <v>624</v>
      </c>
      <c r="AG50" s="193" t="s">
        <v>624</v>
      </c>
      <c r="AH50" s="193" t="s">
        <v>624</v>
      </c>
      <c r="AI50" s="193" t="s">
        <v>624</v>
      </c>
      <c r="AJ50" s="193" t="s">
        <v>624</v>
      </c>
      <c r="AK50" s="193" t="s">
        <v>624</v>
      </c>
      <c r="AL50" s="193" t="s">
        <v>624</v>
      </c>
      <c r="AM50" s="193" t="s">
        <v>624</v>
      </c>
      <c r="AN50" s="193" t="s">
        <v>628</v>
      </c>
      <c r="AO50" s="193" t="s">
        <v>628</v>
      </c>
      <c r="AP50" s="193" t="s">
        <v>628</v>
      </c>
      <c r="AQ50" s="193" t="s">
        <v>628</v>
      </c>
      <c r="AR50" s="193" t="s">
        <v>628</v>
      </c>
      <c r="AS50" s="193" t="s">
        <v>627</v>
      </c>
      <c r="AT50" s="128" t="s">
        <v>19</v>
      </c>
      <c r="AU50" s="193" t="s">
        <v>627</v>
      </c>
      <c r="AV50" s="193" t="s">
        <v>627</v>
      </c>
      <c r="AW50" s="193" t="s">
        <v>627</v>
      </c>
      <c r="AX50" s="193" t="s">
        <v>627</v>
      </c>
      <c r="AY50" s="193" t="s">
        <v>627</v>
      </c>
      <c r="AZ50" s="193" t="s">
        <v>627</v>
      </c>
      <c r="BA50" s="193" t="s">
        <v>627</v>
      </c>
      <c r="BB50" s="193" t="s">
        <v>627</v>
      </c>
      <c r="BC50" s="193" t="s">
        <v>627</v>
      </c>
      <c r="BD50" s="193" t="s">
        <v>627</v>
      </c>
      <c r="BE50" s="193" t="s">
        <v>627</v>
      </c>
      <c r="BF50" s="193" t="s">
        <v>627</v>
      </c>
      <c r="BG50" s="127"/>
      <c r="BH50" s="127"/>
      <c r="BI50" s="127"/>
      <c r="BJ50" s="129"/>
      <c r="BK50" s="127"/>
      <c r="BL50" s="127"/>
      <c r="BM50" s="127"/>
      <c r="BN50" s="127"/>
      <c r="BO50" s="127"/>
      <c r="BQ50" s="129"/>
      <c r="BR50" s="127"/>
    </row>
    <row r="51" spans="7:48" ht="12.75">
      <c r="G51" s="195"/>
      <c r="H51" s="195"/>
      <c r="I51" s="195"/>
      <c r="J51" s="195"/>
      <c r="K51" s="195"/>
      <c r="L51" s="195"/>
      <c r="M51" s="195"/>
      <c r="N51" s="195"/>
      <c r="O51" s="195"/>
      <c r="R51" s="195"/>
      <c r="S51" s="195"/>
      <c r="T51" s="195"/>
      <c r="U51" s="195"/>
      <c r="V51" s="195"/>
      <c r="W51" s="195"/>
      <c r="X51" s="195"/>
      <c r="Y51" s="195"/>
      <c r="Z51" s="196"/>
      <c r="AA51" s="195"/>
      <c r="AB51" s="195"/>
      <c r="AC51" s="195"/>
      <c r="AG51" s="195"/>
      <c r="AV51" s="195"/>
    </row>
    <row r="52" spans="1:70" ht="12.75">
      <c r="A52" s="129" t="s">
        <v>415</v>
      </c>
      <c r="B52" s="130" t="s">
        <v>445</v>
      </c>
      <c r="C52" s="130" t="s">
        <v>445</v>
      </c>
      <c r="D52" s="130" t="s">
        <v>445</v>
      </c>
      <c r="E52" s="130" t="s">
        <v>445</v>
      </c>
      <c r="F52" s="130" t="s">
        <v>445</v>
      </c>
      <c r="G52" s="9" t="s">
        <v>445</v>
      </c>
      <c r="H52" s="9" t="s">
        <v>445</v>
      </c>
      <c r="I52" s="9" t="s">
        <v>445</v>
      </c>
      <c r="J52" s="9" t="s">
        <v>445</v>
      </c>
      <c r="K52" s="9" t="s">
        <v>445</v>
      </c>
      <c r="L52" s="9" t="s">
        <v>445</v>
      </c>
      <c r="M52" s="9" t="s">
        <v>445</v>
      </c>
      <c r="N52" s="9" t="s">
        <v>445</v>
      </c>
      <c r="O52" s="9" t="s">
        <v>445</v>
      </c>
      <c r="P52" s="129" t="s">
        <v>415</v>
      </c>
      <c r="Q52" s="9" t="s">
        <v>445</v>
      </c>
      <c r="R52" s="9" t="s">
        <v>445</v>
      </c>
      <c r="S52" s="9" t="s">
        <v>445</v>
      </c>
      <c r="T52" s="9" t="s">
        <v>445</v>
      </c>
      <c r="U52" s="9" t="s">
        <v>445</v>
      </c>
      <c r="V52" s="9" t="s">
        <v>445</v>
      </c>
      <c r="W52" s="9" t="s">
        <v>445</v>
      </c>
      <c r="X52" s="9" t="s">
        <v>445</v>
      </c>
      <c r="Y52" s="9" t="s">
        <v>445</v>
      </c>
      <c r="Z52" s="9" t="s">
        <v>445</v>
      </c>
      <c r="AA52" s="9" t="s">
        <v>445</v>
      </c>
      <c r="AB52" s="9" t="s">
        <v>445</v>
      </c>
      <c r="AC52" s="9" t="s">
        <v>445</v>
      </c>
      <c r="AD52" s="9" t="s">
        <v>445</v>
      </c>
      <c r="AE52" s="129" t="s">
        <v>415</v>
      </c>
      <c r="AF52" s="9" t="s">
        <v>445</v>
      </c>
      <c r="AG52" s="9" t="s">
        <v>445</v>
      </c>
      <c r="AH52" s="9" t="s">
        <v>445</v>
      </c>
      <c r="AI52" s="9" t="s">
        <v>445</v>
      </c>
      <c r="AJ52" s="9" t="s">
        <v>445</v>
      </c>
      <c r="AK52" s="9" t="s">
        <v>445</v>
      </c>
      <c r="AL52" s="9" t="s">
        <v>445</v>
      </c>
      <c r="AM52" s="9" t="s">
        <v>445</v>
      </c>
      <c r="AN52" s="9" t="s">
        <v>445</v>
      </c>
      <c r="AO52" s="9" t="s">
        <v>445</v>
      </c>
      <c r="AP52" s="9" t="s">
        <v>445</v>
      </c>
      <c r="AQ52" s="9" t="s">
        <v>445</v>
      </c>
      <c r="AR52" s="9" t="s">
        <v>445</v>
      </c>
      <c r="AS52" s="9" t="s">
        <v>445</v>
      </c>
      <c r="AT52" s="129" t="s">
        <v>415</v>
      </c>
      <c r="AU52" s="9" t="s">
        <v>445</v>
      </c>
      <c r="AV52" s="9" t="s">
        <v>445</v>
      </c>
      <c r="AW52" s="9" t="s">
        <v>445</v>
      </c>
      <c r="AX52" s="9" t="s">
        <v>445</v>
      </c>
      <c r="AY52" s="9" t="s">
        <v>445</v>
      </c>
      <c r="AZ52" s="9">
        <v>0.19</v>
      </c>
      <c r="BA52" s="71" t="s">
        <v>445</v>
      </c>
      <c r="BB52" s="71" t="s">
        <v>445</v>
      </c>
      <c r="BC52" s="129" t="s">
        <v>445</v>
      </c>
      <c r="BD52" s="130" t="s">
        <v>445</v>
      </c>
      <c r="BE52" s="130" t="s">
        <v>445</v>
      </c>
      <c r="BF52" s="130" t="s">
        <v>445</v>
      </c>
      <c r="BG52" s="130"/>
      <c r="BH52" s="130"/>
      <c r="BI52" s="130"/>
      <c r="BJ52" s="129"/>
      <c r="BK52" s="130"/>
      <c r="BL52" s="130"/>
      <c r="BM52" s="130"/>
      <c r="BN52" s="130"/>
      <c r="BO52" s="130"/>
      <c r="BQ52" s="129"/>
      <c r="BR52" s="130"/>
    </row>
    <row r="53" spans="1:70" ht="12.75">
      <c r="A53" s="129" t="s">
        <v>416</v>
      </c>
      <c r="B53" s="130" t="s">
        <v>445</v>
      </c>
      <c r="C53" s="130" t="s">
        <v>445</v>
      </c>
      <c r="D53" s="130" t="s">
        <v>445</v>
      </c>
      <c r="E53" s="130" t="s">
        <v>445</v>
      </c>
      <c r="F53" s="130" t="s">
        <v>445</v>
      </c>
      <c r="G53" s="9" t="s">
        <v>445</v>
      </c>
      <c r="H53" s="9" t="s">
        <v>445</v>
      </c>
      <c r="I53" s="9" t="s">
        <v>445</v>
      </c>
      <c r="J53" s="9" t="s">
        <v>445</v>
      </c>
      <c r="K53" s="9" t="s">
        <v>445</v>
      </c>
      <c r="L53" s="9" t="s">
        <v>445</v>
      </c>
      <c r="M53" s="9" t="s">
        <v>445</v>
      </c>
      <c r="N53" s="9" t="s">
        <v>445</v>
      </c>
      <c r="O53" s="9" t="s">
        <v>445</v>
      </c>
      <c r="P53" s="129" t="s">
        <v>416</v>
      </c>
      <c r="Q53" s="9" t="s">
        <v>445</v>
      </c>
      <c r="R53" s="9" t="s">
        <v>445</v>
      </c>
      <c r="S53" s="9" t="s">
        <v>445</v>
      </c>
      <c r="T53" s="9" t="s">
        <v>445</v>
      </c>
      <c r="U53" s="9" t="s">
        <v>445</v>
      </c>
      <c r="V53" s="9" t="s">
        <v>445</v>
      </c>
      <c r="W53" s="9" t="s">
        <v>445</v>
      </c>
      <c r="X53" s="9" t="s">
        <v>445</v>
      </c>
      <c r="Y53" s="9" t="s">
        <v>445</v>
      </c>
      <c r="Z53" s="9" t="s">
        <v>445</v>
      </c>
      <c r="AA53" s="9" t="s">
        <v>445</v>
      </c>
      <c r="AB53" s="9" t="s">
        <v>445</v>
      </c>
      <c r="AC53" s="9" t="s">
        <v>445</v>
      </c>
      <c r="AD53" s="9" t="s">
        <v>445</v>
      </c>
      <c r="AE53" s="129" t="s">
        <v>416</v>
      </c>
      <c r="AF53" s="9" t="s">
        <v>445</v>
      </c>
      <c r="AG53" s="9" t="s">
        <v>445</v>
      </c>
      <c r="AH53" s="9" t="s">
        <v>445</v>
      </c>
      <c r="AI53" s="9" t="s">
        <v>445</v>
      </c>
      <c r="AJ53" s="9" t="s">
        <v>445</v>
      </c>
      <c r="AK53" s="9" t="s">
        <v>445</v>
      </c>
      <c r="AL53" s="9" t="s">
        <v>445</v>
      </c>
      <c r="AM53" s="9" t="s">
        <v>445</v>
      </c>
      <c r="AN53" s="9" t="s">
        <v>445</v>
      </c>
      <c r="AO53" s="9" t="s">
        <v>445</v>
      </c>
      <c r="AP53" s="9" t="s">
        <v>445</v>
      </c>
      <c r="AQ53" s="9" t="s">
        <v>445</v>
      </c>
      <c r="AR53" s="9" t="s">
        <v>445</v>
      </c>
      <c r="AS53" s="9" t="s">
        <v>445</v>
      </c>
      <c r="AT53" s="129" t="s">
        <v>416</v>
      </c>
      <c r="AU53" s="9" t="s">
        <v>445</v>
      </c>
      <c r="AV53" s="9" t="s">
        <v>445</v>
      </c>
      <c r="AW53" s="9" t="s">
        <v>445</v>
      </c>
      <c r="AX53" s="9" t="s">
        <v>445</v>
      </c>
      <c r="AY53" s="9" t="s">
        <v>445</v>
      </c>
      <c r="AZ53" s="9" t="s">
        <v>445</v>
      </c>
      <c r="BA53" s="71" t="s">
        <v>445</v>
      </c>
      <c r="BB53" s="71" t="s">
        <v>445</v>
      </c>
      <c r="BC53" s="129" t="s">
        <v>445</v>
      </c>
      <c r="BD53" s="130" t="s">
        <v>445</v>
      </c>
      <c r="BE53" s="130" t="s">
        <v>445</v>
      </c>
      <c r="BF53" s="130" t="s">
        <v>445</v>
      </c>
      <c r="BG53" s="130"/>
      <c r="BH53" s="130"/>
      <c r="BI53" s="130"/>
      <c r="BJ53" s="129"/>
      <c r="BK53" s="130"/>
      <c r="BL53" s="130"/>
      <c r="BM53" s="130"/>
      <c r="BN53" s="130"/>
      <c r="BO53" s="130"/>
      <c r="BQ53" s="129"/>
      <c r="BR53" s="130"/>
    </row>
    <row r="54" spans="1:70" ht="12.75">
      <c r="A54" s="129" t="s">
        <v>417</v>
      </c>
      <c r="B54" s="130" t="s">
        <v>444</v>
      </c>
      <c r="C54" s="130" t="s">
        <v>444</v>
      </c>
      <c r="D54" s="130" t="s">
        <v>444</v>
      </c>
      <c r="E54" s="130" t="s">
        <v>444</v>
      </c>
      <c r="F54" s="130" t="s">
        <v>444</v>
      </c>
      <c r="G54" s="9" t="s">
        <v>444</v>
      </c>
      <c r="H54" s="9" t="s">
        <v>444</v>
      </c>
      <c r="I54" s="9" t="s">
        <v>444</v>
      </c>
      <c r="J54" s="9" t="s">
        <v>444</v>
      </c>
      <c r="K54" s="9" t="s">
        <v>444</v>
      </c>
      <c r="L54" s="9" t="s">
        <v>444</v>
      </c>
      <c r="M54" s="9" t="s">
        <v>444</v>
      </c>
      <c r="N54" s="9" t="s">
        <v>444</v>
      </c>
      <c r="O54" s="9" t="s">
        <v>444</v>
      </c>
      <c r="P54" s="129" t="s">
        <v>417</v>
      </c>
      <c r="Q54" s="9" t="s">
        <v>444</v>
      </c>
      <c r="R54" s="9" t="s">
        <v>444</v>
      </c>
      <c r="S54" s="9" t="s">
        <v>444</v>
      </c>
      <c r="T54" s="9" t="s">
        <v>444</v>
      </c>
      <c r="U54" s="9" t="s">
        <v>444</v>
      </c>
      <c r="V54" s="9" t="s">
        <v>444</v>
      </c>
      <c r="W54" s="9" t="s">
        <v>444</v>
      </c>
      <c r="X54" s="9" t="s">
        <v>444</v>
      </c>
      <c r="Y54" s="9" t="s">
        <v>444</v>
      </c>
      <c r="Z54" s="9" t="s">
        <v>444</v>
      </c>
      <c r="AA54" s="9" t="s">
        <v>444</v>
      </c>
      <c r="AB54" s="9" t="s">
        <v>444</v>
      </c>
      <c r="AC54" s="9" t="s">
        <v>444</v>
      </c>
      <c r="AD54" s="9" t="s">
        <v>444</v>
      </c>
      <c r="AE54" s="129" t="s">
        <v>417</v>
      </c>
      <c r="AF54" s="9" t="s">
        <v>444</v>
      </c>
      <c r="AG54" s="9" t="s">
        <v>444</v>
      </c>
      <c r="AH54" s="9" t="s">
        <v>444</v>
      </c>
      <c r="AI54" s="9" t="s">
        <v>444</v>
      </c>
      <c r="AJ54" s="9" t="s">
        <v>444</v>
      </c>
      <c r="AK54" s="9" t="s">
        <v>444</v>
      </c>
      <c r="AL54" s="9" t="s">
        <v>444</v>
      </c>
      <c r="AM54" s="9" t="s">
        <v>444</v>
      </c>
      <c r="AN54" s="9" t="s">
        <v>444</v>
      </c>
      <c r="AO54" s="9" t="s">
        <v>444</v>
      </c>
      <c r="AP54" s="9" t="s">
        <v>444</v>
      </c>
      <c r="AQ54" s="9" t="s">
        <v>444</v>
      </c>
      <c r="AR54" s="9" t="s">
        <v>444</v>
      </c>
      <c r="AS54" s="9" t="s">
        <v>444</v>
      </c>
      <c r="AT54" s="129" t="s">
        <v>417</v>
      </c>
      <c r="AU54" s="9" t="s">
        <v>444</v>
      </c>
      <c r="AV54" s="9" t="s">
        <v>444</v>
      </c>
      <c r="AW54" s="9" t="s">
        <v>444</v>
      </c>
      <c r="AX54" s="9" t="s">
        <v>444</v>
      </c>
      <c r="AY54" s="9" t="s">
        <v>444</v>
      </c>
      <c r="AZ54" s="9" t="s">
        <v>444</v>
      </c>
      <c r="BA54" s="71" t="s">
        <v>444</v>
      </c>
      <c r="BB54" s="71" t="s">
        <v>444</v>
      </c>
      <c r="BC54" s="129" t="s">
        <v>444</v>
      </c>
      <c r="BD54" s="130" t="s">
        <v>444</v>
      </c>
      <c r="BE54" s="130" t="s">
        <v>444</v>
      </c>
      <c r="BF54" s="130" t="s">
        <v>444</v>
      </c>
      <c r="BG54" s="130"/>
      <c r="BH54" s="130"/>
      <c r="BI54" s="130"/>
      <c r="BJ54" s="129"/>
      <c r="BK54" s="130"/>
      <c r="BL54" s="130"/>
      <c r="BM54" s="130"/>
      <c r="BN54" s="130"/>
      <c r="BO54" s="130"/>
      <c r="BQ54" s="129"/>
      <c r="BR54" s="130"/>
    </row>
    <row r="55" spans="1:70" ht="12.75">
      <c r="A55" s="129" t="s">
        <v>418</v>
      </c>
      <c r="B55" s="130">
        <v>4.4</v>
      </c>
      <c r="C55" s="130" t="s">
        <v>444</v>
      </c>
      <c r="D55" s="130">
        <v>15</v>
      </c>
      <c r="E55" s="130">
        <v>12</v>
      </c>
      <c r="F55" s="130">
        <v>2.8</v>
      </c>
      <c r="G55" s="9">
        <v>14</v>
      </c>
      <c r="H55" s="9">
        <v>7.2</v>
      </c>
      <c r="I55" s="9">
        <v>7.9</v>
      </c>
      <c r="J55" s="9">
        <v>6</v>
      </c>
      <c r="K55" s="9">
        <v>2.4</v>
      </c>
      <c r="L55" s="9">
        <v>4.2</v>
      </c>
      <c r="M55" s="9" t="s">
        <v>444</v>
      </c>
      <c r="N55" s="9" t="s">
        <v>444</v>
      </c>
      <c r="O55" s="9">
        <v>2.9</v>
      </c>
      <c r="P55" s="129" t="s">
        <v>418</v>
      </c>
      <c r="Q55" s="9" t="s">
        <v>444</v>
      </c>
      <c r="R55" s="9">
        <v>3.2</v>
      </c>
      <c r="S55" s="9">
        <v>3.6</v>
      </c>
      <c r="T55" s="9">
        <v>2</v>
      </c>
      <c r="U55" s="9">
        <v>3.2</v>
      </c>
      <c r="V55" s="9">
        <v>5.9</v>
      </c>
      <c r="W55" s="9">
        <v>12</v>
      </c>
      <c r="X55" s="9">
        <v>4.8</v>
      </c>
      <c r="Y55" s="9">
        <v>12</v>
      </c>
      <c r="Z55" s="9" t="s">
        <v>444</v>
      </c>
      <c r="AA55" s="9" t="s">
        <v>444</v>
      </c>
      <c r="AB55" s="9">
        <v>7.4</v>
      </c>
      <c r="AC55" s="9">
        <v>1.9</v>
      </c>
      <c r="AD55" s="9">
        <v>1</v>
      </c>
      <c r="AE55" s="129" t="s">
        <v>418</v>
      </c>
      <c r="AF55" s="9" t="s">
        <v>444</v>
      </c>
      <c r="AG55" s="9" t="s">
        <v>444</v>
      </c>
      <c r="AH55" s="9" t="s">
        <v>444</v>
      </c>
      <c r="AI55" s="9">
        <v>3.2</v>
      </c>
      <c r="AJ55" s="9" t="s">
        <v>444</v>
      </c>
      <c r="AK55" s="9" t="s">
        <v>444</v>
      </c>
      <c r="AL55" s="9" t="s">
        <v>444</v>
      </c>
      <c r="AM55" s="9" t="s">
        <v>444</v>
      </c>
      <c r="AN55" s="9" t="s">
        <v>444</v>
      </c>
      <c r="AO55" s="9" t="s">
        <v>444</v>
      </c>
      <c r="AP55" s="9" t="s">
        <v>444</v>
      </c>
      <c r="AQ55" s="9">
        <v>2.6</v>
      </c>
      <c r="AR55" s="9" t="s">
        <v>444</v>
      </c>
      <c r="AS55" s="9">
        <v>1.5</v>
      </c>
      <c r="AT55" s="129" t="s">
        <v>418</v>
      </c>
      <c r="AU55" s="9" t="s">
        <v>444</v>
      </c>
      <c r="AV55" s="9">
        <v>1</v>
      </c>
      <c r="AW55" s="9" t="s">
        <v>444</v>
      </c>
      <c r="AX55" s="9" t="s">
        <v>444</v>
      </c>
      <c r="AY55" s="9" t="s">
        <v>444</v>
      </c>
      <c r="AZ55" s="9" t="s">
        <v>444</v>
      </c>
      <c r="BA55" s="71" t="s">
        <v>444</v>
      </c>
      <c r="BB55" s="71" t="s">
        <v>444</v>
      </c>
      <c r="BC55" s="129" t="s">
        <v>444</v>
      </c>
      <c r="BD55" s="130" t="s">
        <v>444</v>
      </c>
      <c r="BE55" s="130" t="s">
        <v>444</v>
      </c>
      <c r="BF55" s="130" t="s">
        <v>444</v>
      </c>
      <c r="BG55" s="130"/>
      <c r="BH55" s="130"/>
      <c r="BI55" s="130"/>
      <c r="BJ55" s="129"/>
      <c r="BK55" s="130"/>
      <c r="BL55" s="130"/>
      <c r="BM55" s="130"/>
      <c r="BN55" s="130"/>
      <c r="BO55" s="130"/>
      <c r="BQ55" s="129"/>
      <c r="BR55" s="130"/>
    </row>
    <row r="56" spans="1:70" ht="12.75">
      <c r="A56" s="129" t="s">
        <v>419</v>
      </c>
      <c r="B56" s="130" t="s">
        <v>445</v>
      </c>
      <c r="C56" s="130" t="s">
        <v>445</v>
      </c>
      <c r="D56" s="130" t="s">
        <v>445</v>
      </c>
      <c r="E56" s="130" t="s">
        <v>445</v>
      </c>
      <c r="F56" s="130" t="s">
        <v>445</v>
      </c>
      <c r="G56" s="9" t="s">
        <v>445</v>
      </c>
      <c r="H56" s="9" t="s">
        <v>445</v>
      </c>
      <c r="I56" s="9" t="s">
        <v>445</v>
      </c>
      <c r="J56" s="9" t="s">
        <v>445</v>
      </c>
      <c r="K56" s="9" t="s">
        <v>445</v>
      </c>
      <c r="L56" s="9" t="s">
        <v>445</v>
      </c>
      <c r="M56" s="9" t="s">
        <v>445</v>
      </c>
      <c r="N56" s="9" t="s">
        <v>445</v>
      </c>
      <c r="O56" s="9" t="s">
        <v>445</v>
      </c>
      <c r="P56" s="129" t="s">
        <v>419</v>
      </c>
      <c r="Q56" s="9" t="s">
        <v>445</v>
      </c>
      <c r="R56" s="9" t="s">
        <v>445</v>
      </c>
      <c r="S56" s="9" t="s">
        <v>445</v>
      </c>
      <c r="T56" s="9" t="s">
        <v>445</v>
      </c>
      <c r="U56" s="9" t="s">
        <v>445</v>
      </c>
      <c r="V56" s="9" t="s">
        <v>445</v>
      </c>
      <c r="W56" s="9" t="s">
        <v>445</v>
      </c>
      <c r="X56" s="9" t="s">
        <v>445</v>
      </c>
      <c r="Y56" s="9" t="s">
        <v>445</v>
      </c>
      <c r="Z56" s="9" t="s">
        <v>445</v>
      </c>
      <c r="AA56" s="9" t="s">
        <v>445</v>
      </c>
      <c r="AB56" s="9" t="s">
        <v>445</v>
      </c>
      <c r="AC56" s="9" t="s">
        <v>445</v>
      </c>
      <c r="AD56" s="9" t="s">
        <v>445</v>
      </c>
      <c r="AE56" s="129" t="s">
        <v>419</v>
      </c>
      <c r="AF56" s="9" t="s">
        <v>445</v>
      </c>
      <c r="AG56" s="9" t="s">
        <v>445</v>
      </c>
      <c r="AH56" s="9" t="s">
        <v>445</v>
      </c>
      <c r="AI56" s="9" t="s">
        <v>445</v>
      </c>
      <c r="AJ56" s="9" t="s">
        <v>445</v>
      </c>
      <c r="AK56" s="9" t="s">
        <v>445</v>
      </c>
      <c r="AL56" s="9" t="s">
        <v>445</v>
      </c>
      <c r="AM56" s="9" t="s">
        <v>445</v>
      </c>
      <c r="AN56" s="9" t="s">
        <v>445</v>
      </c>
      <c r="AO56" s="9" t="s">
        <v>445</v>
      </c>
      <c r="AP56" s="9" t="s">
        <v>445</v>
      </c>
      <c r="AQ56" s="9" t="s">
        <v>445</v>
      </c>
      <c r="AR56" s="9" t="s">
        <v>445</v>
      </c>
      <c r="AS56" s="9" t="s">
        <v>445</v>
      </c>
      <c r="AT56" s="129" t="s">
        <v>419</v>
      </c>
      <c r="AU56" s="9" t="s">
        <v>445</v>
      </c>
      <c r="AV56" s="9" t="s">
        <v>445</v>
      </c>
      <c r="AW56" s="9" t="s">
        <v>445</v>
      </c>
      <c r="AX56" s="9" t="s">
        <v>445</v>
      </c>
      <c r="AY56" s="9" t="s">
        <v>445</v>
      </c>
      <c r="AZ56" s="9" t="s">
        <v>445</v>
      </c>
      <c r="BA56" s="71" t="s">
        <v>445</v>
      </c>
      <c r="BB56" s="71" t="s">
        <v>445</v>
      </c>
      <c r="BC56" s="129" t="s">
        <v>445</v>
      </c>
      <c r="BD56" s="130" t="s">
        <v>445</v>
      </c>
      <c r="BE56" s="130" t="s">
        <v>445</v>
      </c>
      <c r="BF56" s="130" t="s">
        <v>445</v>
      </c>
      <c r="BG56" s="130"/>
      <c r="BH56" s="130"/>
      <c r="BI56" s="130"/>
      <c r="BJ56" s="129"/>
      <c r="BK56" s="130"/>
      <c r="BL56" s="130"/>
      <c r="BM56" s="130"/>
      <c r="BN56" s="130"/>
      <c r="BO56" s="130"/>
      <c r="BQ56" s="129"/>
      <c r="BR56" s="130"/>
    </row>
    <row r="57" spans="1:70" ht="12.75">
      <c r="A57" s="129" t="s">
        <v>420</v>
      </c>
      <c r="B57" s="130" t="s">
        <v>445</v>
      </c>
      <c r="C57" s="130" t="s">
        <v>445</v>
      </c>
      <c r="D57" s="130" t="s">
        <v>445</v>
      </c>
      <c r="E57" s="130" t="s">
        <v>445</v>
      </c>
      <c r="F57" s="130" t="s">
        <v>445</v>
      </c>
      <c r="G57" s="9" t="s">
        <v>445</v>
      </c>
      <c r="H57" s="9" t="s">
        <v>445</v>
      </c>
      <c r="I57" s="9" t="s">
        <v>445</v>
      </c>
      <c r="J57" s="9" t="s">
        <v>445</v>
      </c>
      <c r="K57" s="9" t="s">
        <v>445</v>
      </c>
      <c r="L57" s="9" t="s">
        <v>445</v>
      </c>
      <c r="M57" s="9" t="s">
        <v>445</v>
      </c>
      <c r="N57" s="9" t="s">
        <v>445</v>
      </c>
      <c r="O57" s="9" t="s">
        <v>445</v>
      </c>
      <c r="P57" s="129" t="s">
        <v>420</v>
      </c>
      <c r="Q57" s="9" t="s">
        <v>445</v>
      </c>
      <c r="R57" s="9" t="s">
        <v>445</v>
      </c>
      <c r="S57" s="9" t="s">
        <v>445</v>
      </c>
      <c r="T57" s="9" t="s">
        <v>445</v>
      </c>
      <c r="U57" s="9" t="s">
        <v>445</v>
      </c>
      <c r="V57" s="9" t="s">
        <v>445</v>
      </c>
      <c r="W57" s="9" t="s">
        <v>445</v>
      </c>
      <c r="X57" s="9" t="s">
        <v>445</v>
      </c>
      <c r="Y57" s="9" t="s">
        <v>445</v>
      </c>
      <c r="Z57" s="9" t="s">
        <v>445</v>
      </c>
      <c r="AA57" s="9" t="s">
        <v>445</v>
      </c>
      <c r="AB57" s="9" t="s">
        <v>445</v>
      </c>
      <c r="AC57" s="9" t="s">
        <v>445</v>
      </c>
      <c r="AD57" s="9" t="s">
        <v>445</v>
      </c>
      <c r="AE57" s="129" t="s">
        <v>420</v>
      </c>
      <c r="AF57" s="9" t="s">
        <v>445</v>
      </c>
      <c r="AG57" s="9" t="s">
        <v>445</v>
      </c>
      <c r="AH57" s="9" t="s">
        <v>445</v>
      </c>
      <c r="AI57" s="9" t="s">
        <v>445</v>
      </c>
      <c r="AJ57" s="9" t="s">
        <v>445</v>
      </c>
      <c r="AK57" s="9" t="s">
        <v>445</v>
      </c>
      <c r="AL57" s="9" t="s">
        <v>445</v>
      </c>
      <c r="AM57" s="9" t="s">
        <v>445</v>
      </c>
      <c r="AN57" s="9" t="s">
        <v>445</v>
      </c>
      <c r="AO57" s="9" t="s">
        <v>445</v>
      </c>
      <c r="AP57" s="9" t="s">
        <v>445</v>
      </c>
      <c r="AQ57" s="9" t="s">
        <v>445</v>
      </c>
      <c r="AR57" s="9" t="s">
        <v>445</v>
      </c>
      <c r="AS57" s="9" t="s">
        <v>445</v>
      </c>
      <c r="AT57" s="129" t="s">
        <v>420</v>
      </c>
      <c r="AU57" s="9" t="s">
        <v>445</v>
      </c>
      <c r="AV57" s="9" t="s">
        <v>445</v>
      </c>
      <c r="AW57" s="9" t="s">
        <v>445</v>
      </c>
      <c r="AX57" s="9" t="s">
        <v>445</v>
      </c>
      <c r="AY57" s="9" t="s">
        <v>445</v>
      </c>
      <c r="AZ57" s="9" t="s">
        <v>445</v>
      </c>
      <c r="BA57" s="71" t="s">
        <v>445</v>
      </c>
      <c r="BB57" s="71" t="s">
        <v>445</v>
      </c>
      <c r="BC57" s="129" t="s">
        <v>445</v>
      </c>
      <c r="BD57" s="130" t="s">
        <v>445</v>
      </c>
      <c r="BE57" s="130" t="s">
        <v>445</v>
      </c>
      <c r="BF57" s="130" t="s">
        <v>445</v>
      </c>
      <c r="BG57" s="130"/>
      <c r="BH57" s="130"/>
      <c r="BI57" s="130"/>
      <c r="BJ57" s="129"/>
      <c r="BK57" s="130"/>
      <c r="BL57" s="130"/>
      <c r="BM57" s="130"/>
      <c r="BN57" s="130"/>
      <c r="BO57" s="130"/>
      <c r="BQ57" s="129"/>
      <c r="BR57" s="130"/>
    </row>
    <row r="58" spans="1:70" ht="12.75">
      <c r="A58" s="129" t="s">
        <v>421</v>
      </c>
      <c r="B58" s="130" t="s">
        <v>445</v>
      </c>
      <c r="C58" s="130" t="s">
        <v>445</v>
      </c>
      <c r="D58" s="130" t="s">
        <v>445</v>
      </c>
      <c r="E58" s="130" t="s">
        <v>445</v>
      </c>
      <c r="F58" s="130" t="s">
        <v>445</v>
      </c>
      <c r="G58" s="9" t="s">
        <v>445</v>
      </c>
      <c r="H58" s="9" t="s">
        <v>445</v>
      </c>
      <c r="I58" s="9" t="s">
        <v>445</v>
      </c>
      <c r="J58" s="9" t="s">
        <v>445</v>
      </c>
      <c r="K58" s="9" t="s">
        <v>445</v>
      </c>
      <c r="L58" s="9" t="s">
        <v>445</v>
      </c>
      <c r="M58" s="9" t="s">
        <v>445</v>
      </c>
      <c r="N58" s="9" t="s">
        <v>445</v>
      </c>
      <c r="O58" s="9" t="s">
        <v>445</v>
      </c>
      <c r="P58" s="129" t="s">
        <v>421</v>
      </c>
      <c r="Q58" s="9" t="s">
        <v>445</v>
      </c>
      <c r="R58" s="9" t="s">
        <v>445</v>
      </c>
      <c r="S58" s="9" t="s">
        <v>445</v>
      </c>
      <c r="T58" s="9" t="s">
        <v>445</v>
      </c>
      <c r="U58" s="9" t="s">
        <v>445</v>
      </c>
      <c r="V58" s="9" t="s">
        <v>445</v>
      </c>
      <c r="W58" s="9" t="s">
        <v>445</v>
      </c>
      <c r="X58" s="9" t="s">
        <v>445</v>
      </c>
      <c r="Y58" s="9" t="s">
        <v>445</v>
      </c>
      <c r="Z58" s="9" t="s">
        <v>445</v>
      </c>
      <c r="AA58" s="9" t="s">
        <v>445</v>
      </c>
      <c r="AB58" s="9" t="s">
        <v>445</v>
      </c>
      <c r="AC58" s="9" t="s">
        <v>445</v>
      </c>
      <c r="AD58" s="9" t="s">
        <v>445</v>
      </c>
      <c r="AE58" s="129" t="s">
        <v>421</v>
      </c>
      <c r="AF58" s="9" t="s">
        <v>445</v>
      </c>
      <c r="AG58" s="9" t="s">
        <v>445</v>
      </c>
      <c r="AH58" s="9" t="s">
        <v>445</v>
      </c>
      <c r="AI58" s="9" t="s">
        <v>445</v>
      </c>
      <c r="AJ58" s="9" t="s">
        <v>445</v>
      </c>
      <c r="AK58" s="9" t="s">
        <v>445</v>
      </c>
      <c r="AL58" s="9" t="s">
        <v>445</v>
      </c>
      <c r="AM58" s="9" t="s">
        <v>445</v>
      </c>
      <c r="AN58" s="9" t="s">
        <v>445</v>
      </c>
      <c r="AO58" s="9" t="s">
        <v>445</v>
      </c>
      <c r="AP58" s="9" t="s">
        <v>445</v>
      </c>
      <c r="AQ58" s="9" t="s">
        <v>445</v>
      </c>
      <c r="AR58" s="9" t="s">
        <v>445</v>
      </c>
      <c r="AS58" s="9" t="s">
        <v>445</v>
      </c>
      <c r="AT58" s="129" t="s">
        <v>421</v>
      </c>
      <c r="AU58" s="9" t="s">
        <v>445</v>
      </c>
      <c r="AV58" s="9" t="s">
        <v>445</v>
      </c>
      <c r="AW58" s="9" t="s">
        <v>445</v>
      </c>
      <c r="AX58" s="9" t="s">
        <v>445</v>
      </c>
      <c r="AY58" s="9" t="s">
        <v>445</v>
      </c>
      <c r="AZ58" s="9" t="s">
        <v>445</v>
      </c>
      <c r="BA58" s="71" t="s">
        <v>445</v>
      </c>
      <c r="BB58" s="71" t="s">
        <v>445</v>
      </c>
      <c r="BC58" s="129" t="s">
        <v>445</v>
      </c>
      <c r="BD58" s="130" t="s">
        <v>445</v>
      </c>
      <c r="BE58" s="130" t="s">
        <v>445</v>
      </c>
      <c r="BF58" s="130" t="s">
        <v>445</v>
      </c>
      <c r="BG58" s="130"/>
      <c r="BH58" s="130"/>
      <c r="BI58" s="130"/>
      <c r="BJ58" s="129"/>
      <c r="BK58" s="130"/>
      <c r="BL58" s="130"/>
      <c r="BM58" s="130"/>
      <c r="BN58" s="130"/>
      <c r="BO58" s="130"/>
      <c r="BQ58" s="129"/>
      <c r="BR58" s="130"/>
    </row>
    <row r="59" spans="1:70" ht="12.75">
      <c r="A59" s="129" t="s">
        <v>422</v>
      </c>
      <c r="B59" s="130" t="s">
        <v>445</v>
      </c>
      <c r="C59" s="130" t="s">
        <v>445</v>
      </c>
      <c r="D59" s="130" t="s">
        <v>445</v>
      </c>
      <c r="E59" s="130" t="s">
        <v>445</v>
      </c>
      <c r="F59" s="130" t="s">
        <v>445</v>
      </c>
      <c r="G59" s="9" t="s">
        <v>445</v>
      </c>
      <c r="H59" s="9" t="s">
        <v>445</v>
      </c>
      <c r="I59" s="9" t="s">
        <v>445</v>
      </c>
      <c r="J59" s="9" t="s">
        <v>445</v>
      </c>
      <c r="K59" s="9" t="s">
        <v>445</v>
      </c>
      <c r="L59" s="9" t="s">
        <v>445</v>
      </c>
      <c r="M59" s="9" t="s">
        <v>445</v>
      </c>
      <c r="N59" s="9" t="s">
        <v>445</v>
      </c>
      <c r="O59" s="9" t="s">
        <v>445</v>
      </c>
      <c r="P59" s="129" t="s">
        <v>422</v>
      </c>
      <c r="Q59" s="9" t="s">
        <v>445</v>
      </c>
      <c r="R59" s="9" t="s">
        <v>445</v>
      </c>
      <c r="S59" s="9" t="s">
        <v>445</v>
      </c>
      <c r="T59" s="9" t="s">
        <v>445</v>
      </c>
      <c r="U59" s="9" t="s">
        <v>445</v>
      </c>
      <c r="V59" s="9" t="s">
        <v>445</v>
      </c>
      <c r="W59" s="9" t="s">
        <v>445</v>
      </c>
      <c r="X59" s="9" t="s">
        <v>445</v>
      </c>
      <c r="Y59" s="9" t="s">
        <v>445</v>
      </c>
      <c r="Z59" s="9" t="s">
        <v>445</v>
      </c>
      <c r="AA59" s="9" t="s">
        <v>445</v>
      </c>
      <c r="AB59" s="9" t="s">
        <v>445</v>
      </c>
      <c r="AC59" s="9" t="s">
        <v>445</v>
      </c>
      <c r="AD59" s="9" t="s">
        <v>445</v>
      </c>
      <c r="AE59" s="129" t="s">
        <v>422</v>
      </c>
      <c r="AF59" s="9" t="s">
        <v>445</v>
      </c>
      <c r="AG59" s="9" t="s">
        <v>445</v>
      </c>
      <c r="AH59" s="9" t="s">
        <v>445</v>
      </c>
      <c r="AI59" s="9" t="s">
        <v>445</v>
      </c>
      <c r="AJ59" s="9" t="s">
        <v>445</v>
      </c>
      <c r="AK59" s="9" t="s">
        <v>445</v>
      </c>
      <c r="AL59" s="9" t="s">
        <v>445</v>
      </c>
      <c r="AM59" s="9" t="s">
        <v>445</v>
      </c>
      <c r="AN59" s="9" t="s">
        <v>445</v>
      </c>
      <c r="AO59" s="9" t="s">
        <v>445</v>
      </c>
      <c r="AP59" s="9" t="s">
        <v>445</v>
      </c>
      <c r="AQ59" s="9" t="s">
        <v>445</v>
      </c>
      <c r="AR59" s="9" t="s">
        <v>445</v>
      </c>
      <c r="AS59" s="9" t="s">
        <v>445</v>
      </c>
      <c r="AT59" s="129" t="s">
        <v>422</v>
      </c>
      <c r="AU59" s="9" t="s">
        <v>445</v>
      </c>
      <c r="AV59" s="9" t="s">
        <v>445</v>
      </c>
      <c r="AW59" s="9" t="s">
        <v>445</v>
      </c>
      <c r="AX59" s="9" t="s">
        <v>445</v>
      </c>
      <c r="AY59" s="9" t="s">
        <v>445</v>
      </c>
      <c r="AZ59" s="9" t="s">
        <v>445</v>
      </c>
      <c r="BA59" s="71" t="s">
        <v>445</v>
      </c>
      <c r="BB59" s="71" t="s">
        <v>445</v>
      </c>
      <c r="BC59" s="129" t="s">
        <v>445</v>
      </c>
      <c r="BD59" s="130" t="s">
        <v>445</v>
      </c>
      <c r="BE59" s="130" t="s">
        <v>445</v>
      </c>
      <c r="BF59" s="130" t="s">
        <v>445</v>
      </c>
      <c r="BG59" s="130"/>
      <c r="BH59" s="130"/>
      <c r="BI59" s="130"/>
      <c r="BJ59" s="129"/>
      <c r="BK59" s="130"/>
      <c r="BL59" s="130"/>
      <c r="BM59" s="130"/>
      <c r="BN59" s="130"/>
      <c r="BO59" s="130"/>
      <c r="BQ59" s="129"/>
      <c r="BR59" s="130"/>
    </row>
    <row r="60" spans="1:70" ht="12.75">
      <c r="A60" s="129" t="s">
        <v>423</v>
      </c>
      <c r="B60" s="130" t="s">
        <v>445</v>
      </c>
      <c r="C60" s="130" t="s">
        <v>445</v>
      </c>
      <c r="D60" s="130" t="s">
        <v>445</v>
      </c>
      <c r="E60" s="130" t="s">
        <v>445</v>
      </c>
      <c r="F60" s="130" t="s">
        <v>445</v>
      </c>
      <c r="G60" s="9" t="s">
        <v>445</v>
      </c>
      <c r="H60" s="9" t="s">
        <v>445</v>
      </c>
      <c r="I60" s="9" t="s">
        <v>445</v>
      </c>
      <c r="J60" s="9" t="s">
        <v>445</v>
      </c>
      <c r="K60" s="9" t="s">
        <v>445</v>
      </c>
      <c r="L60" s="9" t="s">
        <v>445</v>
      </c>
      <c r="M60" s="9" t="s">
        <v>445</v>
      </c>
      <c r="N60" s="9" t="s">
        <v>445</v>
      </c>
      <c r="O60" s="9" t="s">
        <v>445</v>
      </c>
      <c r="P60" s="129" t="s">
        <v>423</v>
      </c>
      <c r="Q60" s="9" t="s">
        <v>445</v>
      </c>
      <c r="R60" s="9" t="s">
        <v>445</v>
      </c>
      <c r="S60" s="9" t="s">
        <v>445</v>
      </c>
      <c r="T60" s="9" t="s">
        <v>445</v>
      </c>
      <c r="U60" s="9" t="s">
        <v>445</v>
      </c>
      <c r="V60" s="9" t="s">
        <v>445</v>
      </c>
      <c r="W60" s="9" t="s">
        <v>445</v>
      </c>
      <c r="X60" s="9" t="s">
        <v>445</v>
      </c>
      <c r="Y60" s="9" t="s">
        <v>445</v>
      </c>
      <c r="Z60" s="9" t="s">
        <v>445</v>
      </c>
      <c r="AA60" s="9" t="s">
        <v>445</v>
      </c>
      <c r="AB60" s="9" t="s">
        <v>445</v>
      </c>
      <c r="AC60" s="9" t="s">
        <v>445</v>
      </c>
      <c r="AD60" s="9" t="s">
        <v>445</v>
      </c>
      <c r="AE60" s="129" t="s">
        <v>423</v>
      </c>
      <c r="AF60" s="9" t="s">
        <v>445</v>
      </c>
      <c r="AG60" s="9" t="s">
        <v>445</v>
      </c>
      <c r="AH60" s="9" t="s">
        <v>445</v>
      </c>
      <c r="AI60" s="9" t="s">
        <v>445</v>
      </c>
      <c r="AJ60" s="9" t="s">
        <v>445</v>
      </c>
      <c r="AK60" s="9" t="s">
        <v>445</v>
      </c>
      <c r="AL60" s="9" t="s">
        <v>445</v>
      </c>
      <c r="AM60" s="9" t="s">
        <v>445</v>
      </c>
      <c r="AN60" s="9" t="s">
        <v>445</v>
      </c>
      <c r="AO60" s="9" t="s">
        <v>445</v>
      </c>
      <c r="AP60" s="9" t="s">
        <v>445</v>
      </c>
      <c r="AQ60" s="9" t="s">
        <v>445</v>
      </c>
      <c r="AR60" s="9" t="s">
        <v>445</v>
      </c>
      <c r="AS60" s="9" t="s">
        <v>445</v>
      </c>
      <c r="AT60" s="129" t="s">
        <v>423</v>
      </c>
      <c r="AU60" s="9" t="s">
        <v>445</v>
      </c>
      <c r="AV60" s="9" t="s">
        <v>445</v>
      </c>
      <c r="AW60" s="9" t="s">
        <v>445</v>
      </c>
      <c r="AX60" s="9" t="s">
        <v>445</v>
      </c>
      <c r="AY60" s="9" t="s">
        <v>445</v>
      </c>
      <c r="AZ60" s="9" t="s">
        <v>445</v>
      </c>
      <c r="BA60" s="71" t="s">
        <v>445</v>
      </c>
      <c r="BB60" s="71" t="s">
        <v>445</v>
      </c>
      <c r="BC60" s="129" t="s">
        <v>445</v>
      </c>
      <c r="BD60" s="130" t="s">
        <v>445</v>
      </c>
      <c r="BE60" s="130" t="s">
        <v>445</v>
      </c>
      <c r="BF60" s="130" t="s">
        <v>445</v>
      </c>
      <c r="BG60" s="130"/>
      <c r="BH60" s="130"/>
      <c r="BI60" s="130"/>
      <c r="BJ60" s="129"/>
      <c r="BK60" s="130"/>
      <c r="BL60" s="130"/>
      <c r="BM60" s="130"/>
      <c r="BN60" s="130"/>
      <c r="BO60" s="130"/>
      <c r="BQ60" s="129"/>
      <c r="BR60" s="130"/>
    </row>
    <row r="61" spans="1:70" ht="12.75">
      <c r="A61" s="129" t="s">
        <v>424</v>
      </c>
      <c r="B61" s="130" t="s">
        <v>445</v>
      </c>
      <c r="C61" s="130" t="s">
        <v>445</v>
      </c>
      <c r="D61" s="130" t="s">
        <v>445</v>
      </c>
      <c r="E61" s="130" t="s">
        <v>445</v>
      </c>
      <c r="F61" s="130" t="s">
        <v>445</v>
      </c>
      <c r="G61" s="9" t="s">
        <v>445</v>
      </c>
      <c r="H61" s="9" t="s">
        <v>445</v>
      </c>
      <c r="I61" s="9" t="s">
        <v>445</v>
      </c>
      <c r="J61" s="9" t="s">
        <v>445</v>
      </c>
      <c r="K61" s="9" t="s">
        <v>445</v>
      </c>
      <c r="L61" s="9" t="s">
        <v>445</v>
      </c>
      <c r="M61" s="9" t="s">
        <v>445</v>
      </c>
      <c r="N61" s="9" t="s">
        <v>445</v>
      </c>
      <c r="O61" s="9" t="s">
        <v>445</v>
      </c>
      <c r="P61" s="129" t="s">
        <v>424</v>
      </c>
      <c r="Q61" s="9" t="s">
        <v>445</v>
      </c>
      <c r="R61" s="9" t="s">
        <v>445</v>
      </c>
      <c r="S61" s="9" t="s">
        <v>445</v>
      </c>
      <c r="T61" s="9" t="s">
        <v>445</v>
      </c>
      <c r="U61" s="9" t="s">
        <v>445</v>
      </c>
      <c r="V61" s="9" t="s">
        <v>445</v>
      </c>
      <c r="W61" s="9" t="s">
        <v>445</v>
      </c>
      <c r="X61" s="9" t="s">
        <v>445</v>
      </c>
      <c r="Y61" s="9" t="s">
        <v>445</v>
      </c>
      <c r="Z61" s="9" t="s">
        <v>445</v>
      </c>
      <c r="AA61" s="9" t="s">
        <v>445</v>
      </c>
      <c r="AB61" s="9" t="s">
        <v>445</v>
      </c>
      <c r="AC61" s="9" t="s">
        <v>445</v>
      </c>
      <c r="AD61" s="9" t="s">
        <v>445</v>
      </c>
      <c r="AE61" s="129" t="s">
        <v>424</v>
      </c>
      <c r="AF61" s="9" t="s">
        <v>445</v>
      </c>
      <c r="AG61" s="9" t="s">
        <v>445</v>
      </c>
      <c r="AH61" s="9" t="s">
        <v>445</v>
      </c>
      <c r="AI61" s="9" t="s">
        <v>445</v>
      </c>
      <c r="AJ61" s="9" t="s">
        <v>445</v>
      </c>
      <c r="AK61" s="9" t="s">
        <v>445</v>
      </c>
      <c r="AL61" s="9" t="s">
        <v>445</v>
      </c>
      <c r="AM61" s="9" t="s">
        <v>445</v>
      </c>
      <c r="AN61" s="9" t="s">
        <v>445</v>
      </c>
      <c r="AO61" s="9" t="s">
        <v>445</v>
      </c>
      <c r="AP61" s="9" t="s">
        <v>445</v>
      </c>
      <c r="AQ61" s="9" t="s">
        <v>445</v>
      </c>
      <c r="AR61" s="9" t="s">
        <v>445</v>
      </c>
      <c r="AS61" s="9" t="s">
        <v>445</v>
      </c>
      <c r="AT61" s="129" t="s">
        <v>424</v>
      </c>
      <c r="AU61" s="9" t="s">
        <v>445</v>
      </c>
      <c r="AV61" s="9" t="s">
        <v>445</v>
      </c>
      <c r="AW61" s="9" t="s">
        <v>445</v>
      </c>
      <c r="AX61" s="9" t="s">
        <v>445</v>
      </c>
      <c r="AY61" s="9" t="s">
        <v>445</v>
      </c>
      <c r="AZ61" s="9" t="s">
        <v>445</v>
      </c>
      <c r="BA61" s="71" t="s">
        <v>445</v>
      </c>
      <c r="BB61" s="71" t="s">
        <v>445</v>
      </c>
      <c r="BC61" s="129" t="s">
        <v>445</v>
      </c>
      <c r="BD61" s="130" t="s">
        <v>445</v>
      </c>
      <c r="BE61" s="130" t="s">
        <v>445</v>
      </c>
      <c r="BF61" s="130" t="s">
        <v>445</v>
      </c>
      <c r="BG61" s="130"/>
      <c r="BH61" s="130"/>
      <c r="BI61" s="130"/>
      <c r="BJ61" s="129"/>
      <c r="BK61" s="130"/>
      <c r="BL61" s="130"/>
      <c r="BM61" s="130"/>
      <c r="BN61" s="130"/>
      <c r="BO61" s="130"/>
      <c r="BQ61" s="129"/>
      <c r="BR61" s="130"/>
    </row>
    <row r="62" spans="1:70" ht="12.75">
      <c r="A62" s="129" t="s">
        <v>425</v>
      </c>
      <c r="B62" s="130" t="s">
        <v>445</v>
      </c>
      <c r="C62" s="130" t="s">
        <v>445</v>
      </c>
      <c r="D62" s="130" t="s">
        <v>445</v>
      </c>
      <c r="E62" s="130" t="s">
        <v>445</v>
      </c>
      <c r="F62" s="130" t="s">
        <v>445</v>
      </c>
      <c r="G62" s="9" t="s">
        <v>445</v>
      </c>
      <c r="H62" s="9" t="s">
        <v>445</v>
      </c>
      <c r="I62" s="9" t="s">
        <v>445</v>
      </c>
      <c r="J62" s="9" t="s">
        <v>445</v>
      </c>
      <c r="K62" s="9" t="s">
        <v>445</v>
      </c>
      <c r="L62" s="9" t="s">
        <v>445</v>
      </c>
      <c r="M62" s="9" t="s">
        <v>445</v>
      </c>
      <c r="N62" s="9" t="s">
        <v>445</v>
      </c>
      <c r="O62" s="9" t="s">
        <v>445</v>
      </c>
      <c r="P62" s="129" t="s">
        <v>425</v>
      </c>
      <c r="Q62" s="9" t="s">
        <v>445</v>
      </c>
      <c r="R62" s="9" t="s">
        <v>445</v>
      </c>
      <c r="S62" s="9" t="s">
        <v>445</v>
      </c>
      <c r="T62" s="9" t="s">
        <v>445</v>
      </c>
      <c r="U62" s="9" t="s">
        <v>445</v>
      </c>
      <c r="V62" s="9" t="s">
        <v>445</v>
      </c>
      <c r="W62" s="9" t="s">
        <v>445</v>
      </c>
      <c r="X62" s="9" t="s">
        <v>445</v>
      </c>
      <c r="Y62" s="9" t="s">
        <v>445</v>
      </c>
      <c r="Z62" s="9" t="s">
        <v>445</v>
      </c>
      <c r="AA62" s="9" t="s">
        <v>445</v>
      </c>
      <c r="AB62" s="9" t="s">
        <v>445</v>
      </c>
      <c r="AC62" s="9" t="s">
        <v>445</v>
      </c>
      <c r="AD62" s="9" t="s">
        <v>445</v>
      </c>
      <c r="AE62" s="129" t="s">
        <v>425</v>
      </c>
      <c r="AF62" s="9" t="s">
        <v>445</v>
      </c>
      <c r="AG62" s="9" t="s">
        <v>445</v>
      </c>
      <c r="AH62" s="9" t="s">
        <v>445</v>
      </c>
      <c r="AI62" s="9" t="s">
        <v>445</v>
      </c>
      <c r="AJ62" s="9" t="s">
        <v>445</v>
      </c>
      <c r="AK62" s="9" t="s">
        <v>445</v>
      </c>
      <c r="AL62" s="9" t="s">
        <v>445</v>
      </c>
      <c r="AM62" s="9" t="s">
        <v>445</v>
      </c>
      <c r="AN62" s="9" t="s">
        <v>445</v>
      </c>
      <c r="AO62" s="9" t="s">
        <v>445</v>
      </c>
      <c r="AP62" s="9" t="s">
        <v>445</v>
      </c>
      <c r="AQ62" s="9" t="s">
        <v>445</v>
      </c>
      <c r="AR62" s="9" t="s">
        <v>445</v>
      </c>
      <c r="AS62" s="9" t="s">
        <v>445</v>
      </c>
      <c r="AT62" s="129" t="s">
        <v>425</v>
      </c>
      <c r="AU62" s="9" t="s">
        <v>445</v>
      </c>
      <c r="AV62" s="9" t="s">
        <v>445</v>
      </c>
      <c r="AW62" s="9" t="s">
        <v>445</v>
      </c>
      <c r="AX62" s="9" t="s">
        <v>445</v>
      </c>
      <c r="AY62" s="9" t="s">
        <v>445</v>
      </c>
      <c r="AZ62" s="9" t="s">
        <v>445</v>
      </c>
      <c r="BA62" s="71" t="s">
        <v>445</v>
      </c>
      <c r="BB62" s="71" t="s">
        <v>445</v>
      </c>
      <c r="BC62" s="129" t="s">
        <v>445</v>
      </c>
      <c r="BD62" s="130" t="s">
        <v>445</v>
      </c>
      <c r="BE62" s="130" t="s">
        <v>445</v>
      </c>
      <c r="BF62" s="130" t="s">
        <v>445</v>
      </c>
      <c r="BG62" s="130"/>
      <c r="BH62" s="130"/>
      <c r="BI62" s="130"/>
      <c r="BJ62" s="129"/>
      <c r="BK62" s="130"/>
      <c r="BL62" s="130"/>
      <c r="BM62" s="130"/>
      <c r="BN62" s="130"/>
      <c r="BO62" s="130"/>
      <c r="BQ62" s="129"/>
      <c r="BR62" s="130"/>
    </row>
    <row r="63" spans="1:70" ht="12.75">
      <c r="A63" s="129" t="s">
        <v>426</v>
      </c>
      <c r="B63" s="130" t="s">
        <v>445</v>
      </c>
      <c r="C63" s="130" t="s">
        <v>445</v>
      </c>
      <c r="D63" s="130" t="s">
        <v>445</v>
      </c>
      <c r="E63" s="130" t="s">
        <v>445</v>
      </c>
      <c r="F63" s="130" t="s">
        <v>445</v>
      </c>
      <c r="G63" s="9" t="s">
        <v>445</v>
      </c>
      <c r="H63" s="9" t="s">
        <v>445</v>
      </c>
      <c r="I63" s="9" t="s">
        <v>445</v>
      </c>
      <c r="J63" s="9" t="s">
        <v>445</v>
      </c>
      <c r="K63" s="9" t="s">
        <v>445</v>
      </c>
      <c r="L63" s="9" t="s">
        <v>445</v>
      </c>
      <c r="M63" s="9" t="s">
        <v>445</v>
      </c>
      <c r="N63" s="9" t="s">
        <v>445</v>
      </c>
      <c r="O63" s="9" t="s">
        <v>445</v>
      </c>
      <c r="P63" s="129" t="s">
        <v>426</v>
      </c>
      <c r="Q63" s="9" t="s">
        <v>445</v>
      </c>
      <c r="R63" s="9" t="s">
        <v>445</v>
      </c>
      <c r="S63" s="9" t="s">
        <v>445</v>
      </c>
      <c r="T63" s="9" t="s">
        <v>445</v>
      </c>
      <c r="U63" s="9" t="s">
        <v>445</v>
      </c>
      <c r="V63" s="9" t="s">
        <v>445</v>
      </c>
      <c r="W63" s="9" t="s">
        <v>445</v>
      </c>
      <c r="X63" s="9" t="s">
        <v>445</v>
      </c>
      <c r="Y63" s="9" t="s">
        <v>445</v>
      </c>
      <c r="Z63" s="9" t="s">
        <v>445</v>
      </c>
      <c r="AA63" s="9" t="s">
        <v>445</v>
      </c>
      <c r="AB63" s="9" t="s">
        <v>445</v>
      </c>
      <c r="AC63" s="9" t="s">
        <v>445</v>
      </c>
      <c r="AD63" s="9" t="s">
        <v>445</v>
      </c>
      <c r="AE63" s="129" t="s">
        <v>426</v>
      </c>
      <c r="AF63" s="9" t="s">
        <v>445</v>
      </c>
      <c r="AG63" s="9" t="s">
        <v>445</v>
      </c>
      <c r="AH63" s="9" t="s">
        <v>445</v>
      </c>
      <c r="AI63" s="9" t="s">
        <v>445</v>
      </c>
      <c r="AJ63" s="9" t="s">
        <v>445</v>
      </c>
      <c r="AK63" s="9" t="s">
        <v>445</v>
      </c>
      <c r="AL63" s="9" t="s">
        <v>445</v>
      </c>
      <c r="AM63" s="9" t="s">
        <v>445</v>
      </c>
      <c r="AN63" s="9" t="s">
        <v>445</v>
      </c>
      <c r="AO63" s="9" t="s">
        <v>445</v>
      </c>
      <c r="AP63" s="9" t="s">
        <v>445</v>
      </c>
      <c r="AQ63" s="9" t="s">
        <v>445</v>
      </c>
      <c r="AR63" s="9" t="s">
        <v>445</v>
      </c>
      <c r="AS63" s="9" t="s">
        <v>445</v>
      </c>
      <c r="AT63" s="129" t="s">
        <v>426</v>
      </c>
      <c r="AU63" s="9" t="s">
        <v>445</v>
      </c>
      <c r="AV63" s="9" t="s">
        <v>445</v>
      </c>
      <c r="AW63" s="9" t="s">
        <v>445</v>
      </c>
      <c r="AX63" s="9" t="s">
        <v>445</v>
      </c>
      <c r="AY63" s="9" t="s">
        <v>445</v>
      </c>
      <c r="AZ63" s="9" t="s">
        <v>445</v>
      </c>
      <c r="BA63" s="71" t="s">
        <v>445</v>
      </c>
      <c r="BB63" s="71" t="s">
        <v>445</v>
      </c>
      <c r="BC63" s="129" t="s">
        <v>445</v>
      </c>
      <c r="BD63" s="130" t="s">
        <v>445</v>
      </c>
      <c r="BE63" s="130" t="s">
        <v>445</v>
      </c>
      <c r="BF63" s="130" t="s">
        <v>445</v>
      </c>
      <c r="BG63" s="130"/>
      <c r="BH63" s="130"/>
      <c r="BI63" s="130"/>
      <c r="BJ63" s="129"/>
      <c r="BK63" s="130"/>
      <c r="BL63" s="130"/>
      <c r="BM63" s="130"/>
      <c r="BN63" s="130"/>
      <c r="BO63" s="130"/>
      <c r="BQ63" s="129"/>
      <c r="BR63" s="130"/>
    </row>
    <row r="64" spans="1:70" ht="12.75">
      <c r="A64" s="129" t="s">
        <v>427</v>
      </c>
      <c r="B64" s="130" t="s">
        <v>445</v>
      </c>
      <c r="C64" s="130" t="s">
        <v>445</v>
      </c>
      <c r="D64" s="130" t="s">
        <v>445</v>
      </c>
      <c r="E64" s="130" t="s">
        <v>445</v>
      </c>
      <c r="F64" s="130" t="s">
        <v>445</v>
      </c>
      <c r="G64" s="9" t="s">
        <v>445</v>
      </c>
      <c r="H64" s="9" t="s">
        <v>445</v>
      </c>
      <c r="I64" s="9" t="s">
        <v>445</v>
      </c>
      <c r="J64" s="9" t="s">
        <v>445</v>
      </c>
      <c r="K64" s="9" t="s">
        <v>445</v>
      </c>
      <c r="L64" s="9" t="s">
        <v>445</v>
      </c>
      <c r="M64" s="9" t="s">
        <v>445</v>
      </c>
      <c r="N64" s="9" t="s">
        <v>445</v>
      </c>
      <c r="O64" s="9" t="s">
        <v>445</v>
      </c>
      <c r="P64" s="129" t="s">
        <v>427</v>
      </c>
      <c r="Q64" s="9" t="s">
        <v>445</v>
      </c>
      <c r="R64" s="9" t="s">
        <v>445</v>
      </c>
      <c r="S64" s="9" t="s">
        <v>445</v>
      </c>
      <c r="T64" s="9" t="s">
        <v>445</v>
      </c>
      <c r="U64" s="9" t="s">
        <v>445</v>
      </c>
      <c r="V64" s="9" t="s">
        <v>445</v>
      </c>
      <c r="W64" s="9" t="s">
        <v>445</v>
      </c>
      <c r="X64" s="9" t="s">
        <v>445</v>
      </c>
      <c r="Y64" s="9" t="s">
        <v>445</v>
      </c>
      <c r="Z64" s="9" t="s">
        <v>445</v>
      </c>
      <c r="AA64" s="9" t="s">
        <v>445</v>
      </c>
      <c r="AB64" s="9" t="s">
        <v>445</v>
      </c>
      <c r="AC64" s="9" t="s">
        <v>445</v>
      </c>
      <c r="AD64" s="9" t="s">
        <v>445</v>
      </c>
      <c r="AE64" s="129" t="s">
        <v>427</v>
      </c>
      <c r="AF64" s="9" t="s">
        <v>445</v>
      </c>
      <c r="AG64" s="9" t="s">
        <v>445</v>
      </c>
      <c r="AH64" s="9" t="s">
        <v>445</v>
      </c>
      <c r="AI64" s="9" t="s">
        <v>445</v>
      </c>
      <c r="AJ64" s="9" t="s">
        <v>445</v>
      </c>
      <c r="AK64" s="9" t="s">
        <v>445</v>
      </c>
      <c r="AL64" s="9" t="s">
        <v>445</v>
      </c>
      <c r="AM64" s="9" t="s">
        <v>445</v>
      </c>
      <c r="AN64" s="9" t="s">
        <v>445</v>
      </c>
      <c r="AO64" s="9" t="s">
        <v>445</v>
      </c>
      <c r="AP64" s="9" t="s">
        <v>445</v>
      </c>
      <c r="AQ64" s="9" t="s">
        <v>445</v>
      </c>
      <c r="AR64" s="9" t="s">
        <v>445</v>
      </c>
      <c r="AS64" s="9" t="s">
        <v>445</v>
      </c>
      <c r="AT64" s="129" t="s">
        <v>427</v>
      </c>
      <c r="AU64" s="9" t="s">
        <v>445</v>
      </c>
      <c r="AV64" s="9" t="s">
        <v>445</v>
      </c>
      <c r="AW64" s="9" t="s">
        <v>445</v>
      </c>
      <c r="AX64" s="9" t="s">
        <v>445</v>
      </c>
      <c r="AY64" s="9" t="s">
        <v>445</v>
      </c>
      <c r="AZ64" s="9" t="s">
        <v>445</v>
      </c>
      <c r="BA64" s="71" t="s">
        <v>445</v>
      </c>
      <c r="BB64" s="71" t="s">
        <v>445</v>
      </c>
      <c r="BC64" s="129" t="s">
        <v>445</v>
      </c>
      <c r="BD64" s="130" t="s">
        <v>445</v>
      </c>
      <c r="BE64" s="130" t="s">
        <v>445</v>
      </c>
      <c r="BF64" s="130" t="s">
        <v>445</v>
      </c>
      <c r="BG64" s="130"/>
      <c r="BH64" s="130"/>
      <c r="BI64" s="130"/>
      <c r="BJ64" s="129"/>
      <c r="BK64" s="130"/>
      <c r="BL64" s="130"/>
      <c r="BM64" s="130"/>
      <c r="BN64" s="130"/>
      <c r="BO64" s="130"/>
      <c r="BQ64" s="129"/>
      <c r="BR64" s="130"/>
    </row>
    <row r="65" spans="1:70" ht="12.75">
      <c r="A65" s="10" t="s">
        <v>428</v>
      </c>
      <c r="B65" s="9" t="s">
        <v>445</v>
      </c>
      <c r="C65" s="9" t="s">
        <v>445</v>
      </c>
      <c r="D65" s="9" t="s">
        <v>445</v>
      </c>
      <c r="E65" s="9" t="s">
        <v>445</v>
      </c>
      <c r="F65" s="9" t="s">
        <v>445</v>
      </c>
      <c r="G65" s="9" t="s">
        <v>445</v>
      </c>
      <c r="H65" s="9" t="s">
        <v>445</v>
      </c>
      <c r="I65" s="9" t="s">
        <v>445</v>
      </c>
      <c r="J65" s="9" t="s">
        <v>445</v>
      </c>
      <c r="K65" s="9" t="s">
        <v>445</v>
      </c>
      <c r="L65" s="9" t="s">
        <v>445</v>
      </c>
      <c r="M65" s="9" t="s">
        <v>445</v>
      </c>
      <c r="N65" s="9" t="s">
        <v>445</v>
      </c>
      <c r="O65" s="9" t="s">
        <v>445</v>
      </c>
      <c r="P65" s="10" t="s">
        <v>428</v>
      </c>
      <c r="Q65" s="9" t="s">
        <v>445</v>
      </c>
      <c r="R65" s="9" t="s">
        <v>445</v>
      </c>
      <c r="S65" s="9" t="s">
        <v>445</v>
      </c>
      <c r="T65" s="9" t="s">
        <v>445</v>
      </c>
      <c r="U65" s="9" t="s">
        <v>445</v>
      </c>
      <c r="V65" s="9" t="s">
        <v>445</v>
      </c>
      <c r="W65" s="9" t="s">
        <v>445</v>
      </c>
      <c r="X65" s="9" t="s">
        <v>445</v>
      </c>
      <c r="Y65" s="9" t="s">
        <v>445</v>
      </c>
      <c r="Z65" s="9" t="s">
        <v>445</v>
      </c>
      <c r="AA65" s="9" t="s">
        <v>445</v>
      </c>
      <c r="AB65" s="9" t="s">
        <v>445</v>
      </c>
      <c r="AC65" s="9" t="s">
        <v>445</v>
      </c>
      <c r="AD65" s="9" t="s">
        <v>445</v>
      </c>
      <c r="AE65" s="10" t="s">
        <v>428</v>
      </c>
      <c r="AF65" s="9" t="s">
        <v>445</v>
      </c>
      <c r="AG65" s="9" t="s">
        <v>445</v>
      </c>
      <c r="AH65" s="9" t="s">
        <v>445</v>
      </c>
      <c r="AI65" s="9" t="s">
        <v>445</v>
      </c>
      <c r="AJ65" s="9" t="s">
        <v>445</v>
      </c>
      <c r="AK65" s="9" t="s">
        <v>445</v>
      </c>
      <c r="AL65" s="9" t="s">
        <v>445</v>
      </c>
      <c r="AM65" s="9" t="s">
        <v>445</v>
      </c>
      <c r="AN65" s="9" t="s">
        <v>445</v>
      </c>
      <c r="AO65" s="9" t="s">
        <v>445</v>
      </c>
      <c r="AP65" s="9" t="s">
        <v>445</v>
      </c>
      <c r="AQ65" s="9" t="s">
        <v>445</v>
      </c>
      <c r="AR65" s="9" t="s">
        <v>445</v>
      </c>
      <c r="AS65" s="9" t="s">
        <v>445</v>
      </c>
      <c r="AT65" s="10" t="s">
        <v>428</v>
      </c>
      <c r="AU65" s="9" t="s">
        <v>445</v>
      </c>
      <c r="AV65" s="9" t="s">
        <v>445</v>
      </c>
      <c r="AW65" s="9" t="s">
        <v>445</v>
      </c>
      <c r="AX65" s="9" t="s">
        <v>445</v>
      </c>
      <c r="AY65" s="9" t="s">
        <v>445</v>
      </c>
      <c r="AZ65" s="9" t="s">
        <v>445</v>
      </c>
      <c r="BA65" s="71" t="s">
        <v>445</v>
      </c>
      <c r="BB65" s="71" t="s">
        <v>445</v>
      </c>
      <c r="BC65" s="3" t="s">
        <v>445</v>
      </c>
      <c r="BD65" s="130" t="s">
        <v>445</v>
      </c>
      <c r="BE65" s="130" t="s">
        <v>445</v>
      </c>
      <c r="BF65" s="130" t="s">
        <v>445</v>
      </c>
      <c r="BG65" s="130"/>
      <c r="BH65" s="130"/>
      <c r="BI65" s="130"/>
      <c r="BJ65" s="3"/>
      <c r="BK65" s="130"/>
      <c r="BL65" s="130"/>
      <c r="BM65" s="130"/>
      <c r="BN65" s="130"/>
      <c r="BO65" s="130"/>
      <c r="BQ65" s="3"/>
      <c r="BR65" s="130"/>
    </row>
    <row r="66" spans="1:70" ht="12.75">
      <c r="A66" s="129" t="s">
        <v>429</v>
      </c>
      <c r="B66" s="130" t="s">
        <v>445</v>
      </c>
      <c r="C66" s="130" t="s">
        <v>445</v>
      </c>
      <c r="D66" s="130" t="s">
        <v>445</v>
      </c>
      <c r="E66" s="130" t="s">
        <v>445</v>
      </c>
      <c r="F66" s="130" t="s">
        <v>445</v>
      </c>
      <c r="G66" s="9" t="s">
        <v>445</v>
      </c>
      <c r="H66" s="9" t="s">
        <v>445</v>
      </c>
      <c r="I66" s="9" t="s">
        <v>445</v>
      </c>
      <c r="J66" s="9" t="s">
        <v>445</v>
      </c>
      <c r="K66" s="9" t="s">
        <v>445</v>
      </c>
      <c r="L66" s="9" t="s">
        <v>445</v>
      </c>
      <c r="M66" s="9" t="s">
        <v>445</v>
      </c>
      <c r="N66" s="9" t="s">
        <v>445</v>
      </c>
      <c r="O66" s="9" t="s">
        <v>445</v>
      </c>
      <c r="P66" s="129" t="s">
        <v>429</v>
      </c>
      <c r="Q66" s="9" t="s">
        <v>445</v>
      </c>
      <c r="R66" s="9" t="s">
        <v>445</v>
      </c>
      <c r="S66" s="9" t="s">
        <v>445</v>
      </c>
      <c r="T66" s="9" t="s">
        <v>445</v>
      </c>
      <c r="U66" s="9" t="s">
        <v>445</v>
      </c>
      <c r="V66" s="9" t="s">
        <v>445</v>
      </c>
      <c r="W66" s="9" t="s">
        <v>445</v>
      </c>
      <c r="X66" s="9" t="s">
        <v>445</v>
      </c>
      <c r="Y66" s="9" t="s">
        <v>445</v>
      </c>
      <c r="Z66" s="9" t="s">
        <v>445</v>
      </c>
      <c r="AA66" s="9" t="s">
        <v>445</v>
      </c>
      <c r="AB66" s="9" t="s">
        <v>445</v>
      </c>
      <c r="AC66" s="9" t="s">
        <v>445</v>
      </c>
      <c r="AD66" s="9" t="s">
        <v>445</v>
      </c>
      <c r="AE66" s="129" t="s">
        <v>429</v>
      </c>
      <c r="AF66" s="9" t="s">
        <v>445</v>
      </c>
      <c r="AG66" s="9" t="s">
        <v>445</v>
      </c>
      <c r="AH66" s="9" t="s">
        <v>445</v>
      </c>
      <c r="AI66" s="9" t="s">
        <v>445</v>
      </c>
      <c r="AJ66" s="9" t="s">
        <v>445</v>
      </c>
      <c r="AK66" s="9" t="s">
        <v>445</v>
      </c>
      <c r="AL66" s="9" t="s">
        <v>445</v>
      </c>
      <c r="AM66" s="9" t="s">
        <v>445</v>
      </c>
      <c r="AN66" s="9" t="s">
        <v>445</v>
      </c>
      <c r="AO66" s="9" t="s">
        <v>445</v>
      </c>
      <c r="AP66" s="9" t="s">
        <v>445</v>
      </c>
      <c r="AQ66" s="9" t="s">
        <v>445</v>
      </c>
      <c r="AR66" s="9" t="s">
        <v>445</v>
      </c>
      <c r="AS66" s="9" t="s">
        <v>445</v>
      </c>
      <c r="AT66" s="129" t="s">
        <v>429</v>
      </c>
      <c r="AU66" s="9" t="s">
        <v>445</v>
      </c>
      <c r="AV66" s="9" t="s">
        <v>445</v>
      </c>
      <c r="AW66" s="9" t="s">
        <v>445</v>
      </c>
      <c r="AX66" s="9" t="s">
        <v>445</v>
      </c>
      <c r="AY66" s="9" t="s">
        <v>445</v>
      </c>
      <c r="AZ66" s="9" t="s">
        <v>445</v>
      </c>
      <c r="BA66" s="71" t="s">
        <v>445</v>
      </c>
      <c r="BB66" s="71" t="s">
        <v>445</v>
      </c>
      <c r="BC66" s="129" t="s">
        <v>445</v>
      </c>
      <c r="BD66" s="130" t="s">
        <v>445</v>
      </c>
      <c r="BE66" s="130" t="s">
        <v>445</v>
      </c>
      <c r="BF66" s="130" t="s">
        <v>445</v>
      </c>
      <c r="BG66" s="130"/>
      <c r="BH66" s="130"/>
      <c r="BI66" s="130"/>
      <c r="BJ66" s="129"/>
      <c r="BK66" s="130"/>
      <c r="BL66" s="130"/>
      <c r="BM66" s="130"/>
      <c r="BN66" s="130"/>
      <c r="BO66" s="130"/>
      <c r="BQ66" s="129"/>
      <c r="BR66" s="130"/>
    </row>
    <row r="67" spans="1:70" ht="12.75">
      <c r="A67" s="129" t="s">
        <v>430</v>
      </c>
      <c r="B67" s="130" t="s">
        <v>445</v>
      </c>
      <c r="C67" s="130" t="s">
        <v>445</v>
      </c>
      <c r="D67" s="130" t="s">
        <v>445</v>
      </c>
      <c r="E67" s="130" t="s">
        <v>445</v>
      </c>
      <c r="F67" s="130" t="s">
        <v>445</v>
      </c>
      <c r="G67" s="9" t="s">
        <v>445</v>
      </c>
      <c r="H67" s="9" t="s">
        <v>445</v>
      </c>
      <c r="I67" s="9" t="s">
        <v>445</v>
      </c>
      <c r="J67" s="9" t="s">
        <v>445</v>
      </c>
      <c r="K67" s="9" t="s">
        <v>445</v>
      </c>
      <c r="L67" s="9" t="s">
        <v>445</v>
      </c>
      <c r="M67" s="9" t="s">
        <v>445</v>
      </c>
      <c r="N67" s="9" t="s">
        <v>445</v>
      </c>
      <c r="O67" s="9" t="s">
        <v>445</v>
      </c>
      <c r="P67" s="129" t="s">
        <v>430</v>
      </c>
      <c r="Q67" s="9" t="s">
        <v>445</v>
      </c>
      <c r="R67" s="9" t="s">
        <v>445</v>
      </c>
      <c r="S67" s="9" t="s">
        <v>445</v>
      </c>
      <c r="T67" s="9" t="s">
        <v>445</v>
      </c>
      <c r="U67" s="9" t="s">
        <v>445</v>
      </c>
      <c r="V67" s="9" t="s">
        <v>445</v>
      </c>
      <c r="W67" s="9" t="s">
        <v>445</v>
      </c>
      <c r="X67" s="9" t="s">
        <v>445</v>
      </c>
      <c r="Y67" s="9" t="s">
        <v>445</v>
      </c>
      <c r="Z67" s="9" t="s">
        <v>445</v>
      </c>
      <c r="AA67" s="9" t="s">
        <v>445</v>
      </c>
      <c r="AB67" s="9" t="s">
        <v>445</v>
      </c>
      <c r="AC67" s="9" t="s">
        <v>445</v>
      </c>
      <c r="AD67" s="9" t="s">
        <v>445</v>
      </c>
      <c r="AE67" s="129" t="s">
        <v>430</v>
      </c>
      <c r="AF67" s="9" t="s">
        <v>445</v>
      </c>
      <c r="AG67" s="9" t="s">
        <v>445</v>
      </c>
      <c r="AH67" s="9" t="s">
        <v>445</v>
      </c>
      <c r="AI67" s="9" t="s">
        <v>445</v>
      </c>
      <c r="AJ67" s="9" t="s">
        <v>445</v>
      </c>
      <c r="AK67" s="9" t="s">
        <v>445</v>
      </c>
      <c r="AL67" s="9" t="s">
        <v>445</v>
      </c>
      <c r="AM67" s="9" t="s">
        <v>445</v>
      </c>
      <c r="AN67" s="9" t="s">
        <v>445</v>
      </c>
      <c r="AO67" s="9" t="s">
        <v>445</v>
      </c>
      <c r="AP67" s="9" t="s">
        <v>445</v>
      </c>
      <c r="AQ67" s="9" t="s">
        <v>445</v>
      </c>
      <c r="AR67" s="9" t="s">
        <v>445</v>
      </c>
      <c r="AS67" s="9" t="s">
        <v>445</v>
      </c>
      <c r="AT67" s="129" t="s">
        <v>430</v>
      </c>
      <c r="AU67" s="9" t="s">
        <v>445</v>
      </c>
      <c r="AV67" s="9" t="s">
        <v>445</v>
      </c>
      <c r="AW67" s="9" t="s">
        <v>445</v>
      </c>
      <c r="AX67" s="9" t="s">
        <v>445</v>
      </c>
      <c r="AY67" s="9" t="s">
        <v>445</v>
      </c>
      <c r="AZ67" s="9" t="s">
        <v>445</v>
      </c>
      <c r="BA67" s="71" t="s">
        <v>445</v>
      </c>
      <c r="BB67" s="71" t="s">
        <v>445</v>
      </c>
      <c r="BC67" s="129" t="s">
        <v>445</v>
      </c>
      <c r="BD67" s="130" t="s">
        <v>445</v>
      </c>
      <c r="BE67" s="130" t="s">
        <v>445</v>
      </c>
      <c r="BF67" s="130" t="s">
        <v>445</v>
      </c>
      <c r="BG67" s="130"/>
      <c r="BH67" s="130"/>
      <c r="BI67" s="130"/>
      <c r="BJ67" s="129"/>
      <c r="BK67" s="130"/>
      <c r="BL67" s="130"/>
      <c r="BM67" s="130"/>
      <c r="BN67" s="130"/>
      <c r="BO67" s="130"/>
      <c r="BQ67" s="129"/>
      <c r="BR67" s="130"/>
    </row>
    <row r="68" spans="1:70" ht="12.75">
      <c r="A68" s="129" t="s">
        <v>431</v>
      </c>
      <c r="B68" s="130" t="s">
        <v>445</v>
      </c>
      <c r="C68" s="130" t="s">
        <v>445</v>
      </c>
      <c r="D68" s="130" t="s">
        <v>445</v>
      </c>
      <c r="E68" s="130" t="s">
        <v>445</v>
      </c>
      <c r="F68" s="130" t="s">
        <v>445</v>
      </c>
      <c r="G68" s="9" t="s">
        <v>445</v>
      </c>
      <c r="H68" s="9" t="s">
        <v>445</v>
      </c>
      <c r="I68" s="9" t="s">
        <v>445</v>
      </c>
      <c r="J68" s="9" t="s">
        <v>445</v>
      </c>
      <c r="K68" s="9" t="s">
        <v>445</v>
      </c>
      <c r="L68" s="9" t="s">
        <v>445</v>
      </c>
      <c r="M68" s="9" t="s">
        <v>445</v>
      </c>
      <c r="N68" s="9" t="s">
        <v>445</v>
      </c>
      <c r="O68" s="9" t="s">
        <v>445</v>
      </c>
      <c r="P68" s="129" t="s">
        <v>431</v>
      </c>
      <c r="Q68" s="9" t="s">
        <v>445</v>
      </c>
      <c r="R68" s="9" t="s">
        <v>445</v>
      </c>
      <c r="S68" s="9" t="s">
        <v>445</v>
      </c>
      <c r="T68" s="9" t="s">
        <v>445</v>
      </c>
      <c r="U68" s="9" t="s">
        <v>445</v>
      </c>
      <c r="V68" s="9" t="s">
        <v>445</v>
      </c>
      <c r="W68" s="9" t="s">
        <v>445</v>
      </c>
      <c r="X68" s="9" t="s">
        <v>445</v>
      </c>
      <c r="Y68" s="9" t="s">
        <v>445</v>
      </c>
      <c r="Z68" s="9" t="s">
        <v>445</v>
      </c>
      <c r="AA68" s="9" t="s">
        <v>445</v>
      </c>
      <c r="AB68" s="9" t="s">
        <v>445</v>
      </c>
      <c r="AC68" s="9" t="s">
        <v>445</v>
      </c>
      <c r="AD68" s="9" t="s">
        <v>445</v>
      </c>
      <c r="AE68" s="129" t="s">
        <v>431</v>
      </c>
      <c r="AF68" s="9" t="s">
        <v>445</v>
      </c>
      <c r="AG68" s="9" t="s">
        <v>445</v>
      </c>
      <c r="AH68" s="9" t="s">
        <v>445</v>
      </c>
      <c r="AI68" s="9" t="s">
        <v>445</v>
      </c>
      <c r="AJ68" s="9" t="s">
        <v>445</v>
      </c>
      <c r="AK68" s="9" t="s">
        <v>445</v>
      </c>
      <c r="AL68" s="9" t="s">
        <v>445</v>
      </c>
      <c r="AM68" s="9" t="s">
        <v>445</v>
      </c>
      <c r="AN68" s="9" t="s">
        <v>445</v>
      </c>
      <c r="AO68" s="9" t="s">
        <v>445</v>
      </c>
      <c r="AP68" s="9" t="s">
        <v>445</v>
      </c>
      <c r="AQ68" s="9" t="s">
        <v>445</v>
      </c>
      <c r="AR68" s="9" t="s">
        <v>445</v>
      </c>
      <c r="AS68" s="9" t="s">
        <v>445</v>
      </c>
      <c r="AT68" s="129" t="s">
        <v>431</v>
      </c>
      <c r="AU68" s="9" t="s">
        <v>445</v>
      </c>
      <c r="AV68" s="9" t="s">
        <v>445</v>
      </c>
      <c r="AW68" s="9" t="s">
        <v>445</v>
      </c>
      <c r="AX68" s="9" t="s">
        <v>445</v>
      </c>
      <c r="AY68" s="9" t="s">
        <v>445</v>
      </c>
      <c r="AZ68" s="9" t="s">
        <v>445</v>
      </c>
      <c r="BA68" s="71" t="s">
        <v>445</v>
      </c>
      <c r="BB68" s="71" t="s">
        <v>445</v>
      </c>
      <c r="BC68" s="129" t="s">
        <v>445</v>
      </c>
      <c r="BD68" s="130" t="s">
        <v>445</v>
      </c>
      <c r="BE68" s="130" t="s">
        <v>445</v>
      </c>
      <c r="BF68" s="130" t="s">
        <v>445</v>
      </c>
      <c r="BG68" s="130"/>
      <c r="BH68" s="130"/>
      <c r="BI68" s="130"/>
      <c r="BJ68" s="129"/>
      <c r="BK68" s="130"/>
      <c r="BL68" s="130"/>
      <c r="BM68" s="130"/>
      <c r="BN68" s="130"/>
      <c r="BO68" s="130"/>
      <c r="BQ68" s="129"/>
      <c r="BR68" s="130"/>
    </row>
    <row r="69" spans="1:70" ht="12.75">
      <c r="A69" s="129" t="s">
        <v>432</v>
      </c>
      <c r="B69" s="130" t="s">
        <v>445</v>
      </c>
      <c r="C69" s="130" t="s">
        <v>445</v>
      </c>
      <c r="D69" s="130" t="s">
        <v>445</v>
      </c>
      <c r="E69" s="130" t="s">
        <v>445</v>
      </c>
      <c r="F69" s="130" t="s">
        <v>445</v>
      </c>
      <c r="G69" s="9" t="s">
        <v>445</v>
      </c>
      <c r="H69" s="9" t="s">
        <v>445</v>
      </c>
      <c r="I69" s="9" t="s">
        <v>445</v>
      </c>
      <c r="J69" s="9" t="s">
        <v>445</v>
      </c>
      <c r="K69" s="9" t="s">
        <v>445</v>
      </c>
      <c r="L69" s="9" t="s">
        <v>445</v>
      </c>
      <c r="M69" s="9" t="s">
        <v>445</v>
      </c>
      <c r="N69" s="9" t="s">
        <v>445</v>
      </c>
      <c r="O69" s="9" t="s">
        <v>445</v>
      </c>
      <c r="P69" s="129" t="s">
        <v>432</v>
      </c>
      <c r="Q69" s="9" t="s">
        <v>445</v>
      </c>
      <c r="R69" s="9" t="s">
        <v>445</v>
      </c>
      <c r="S69" s="9" t="s">
        <v>445</v>
      </c>
      <c r="T69" s="9" t="s">
        <v>445</v>
      </c>
      <c r="U69" s="9" t="s">
        <v>445</v>
      </c>
      <c r="V69" s="9" t="s">
        <v>445</v>
      </c>
      <c r="W69" s="9" t="s">
        <v>445</v>
      </c>
      <c r="X69" s="9" t="s">
        <v>445</v>
      </c>
      <c r="Y69" s="9" t="s">
        <v>445</v>
      </c>
      <c r="Z69" s="9" t="s">
        <v>445</v>
      </c>
      <c r="AA69" s="9" t="s">
        <v>445</v>
      </c>
      <c r="AB69" s="9" t="s">
        <v>445</v>
      </c>
      <c r="AC69" s="9" t="s">
        <v>445</v>
      </c>
      <c r="AD69" s="9" t="s">
        <v>445</v>
      </c>
      <c r="AE69" s="129" t="s">
        <v>432</v>
      </c>
      <c r="AF69" s="9" t="s">
        <v>445</v>
      </c>
      <c r="AG69" s="9" t="s">
        <v>445</v>
      </c>
      <c r="AH69" s="9" t="s">
        <v>445</v>
      </c>
      <c r="AI69" s="9" t="s">
        <v>445</v>
      </c>
      <c r="AJ69" s="9" t="s">
        <v>445</v>
      </c>
      <c r="AK69" s="9" t="s">
        <v>445</v>
      </c>
      <c r="AL69" s="9" t="s">
        <v>445</v>
      </c>
      <c r="AM69" s="9" t="s">
        <v>445</v>
      </c>
      <c r="AN69" s="9" t="s">
        <v>445</v>
      </c>
      <c r="AO69" s="9" t="s">
        <v>445</v>
      </c>
      <c r="AP69" s="9" t="s">
        <v>445</v>
      </c>
      <c r="AQ69" s="9" t="s">
        <v>445</v>
      </c>
      <c r="AR69" s="9" t="s">
        <v>445</v>
      </c>
      <c r="AS69" s="9" t="s">
        <v>445</v>
      </c>
      <c r="AT69" s="129" t="s">
        <v>432</v>
      </c>
      <c r="AU69" s="9" t="s">
        <v>445</v>
      </c>
      <c r="AV69" s="9" t="s">
        <v>445</v>
      </c>
      <c r="AW69" s="9" t="s">
        <v>445</v>
      </c>
      <c r="AX69" s="9" t="s">
        <v>445</v>
      </c>
      <c r="AY69" s="9" t="s">
        <v>445</v>
      </c>
      <c r="AZ69" s="9" t="s">
        <v>445</v>
      </c>
      <c r="BA69" s="71" t="s">
        <v>445</v>
      </c>
      <c r="BB69" s="71" t="s">
        <v>445</v>
      </c>
      <c r="BC69" s="129" t="s">
        <v>445</v>
      </c>
      <c r="BD69" s="130" t="s">
        <v>445</v>
      </c>
      <c r="BE69" s="130" t="s">
        <v>445</v>
      </c>
      <c r="BF69" s="130" t="s">
        <v>445</v>
      </c>
      <c r="BG69" s="130"/>
      <c r="BH69" s="130"/>
      <c r="BI69" s="130"/>
      <c r="BJ69" s="129"/>
      <c r="BK69" s="130"/>
      <c r="BL69" s="130"/>
      <c r="BM69" s="130"/>
      <c r="BN69" s="130"/>
      <c r="BO69" s="130"/>
      <c r="BQ69" s="129"/>
      <c r="BR69" s="130"/>
    </row>
    <row r="70" spans="1:70" ht="12.75">
      <c r="A70" s="129" t="s">
        <v>433</v>
      </c>
      <c r="B70" s="130" t="s">
        <v>445</v>
      </c>
      <c r="C70" s="130" t="s">
        <v>445</v>
      </c>
      <c r="D70" s="130" t="s">
        <v>445</v>
      </c>
      <c r="E70" s="130" t="s">
        <v>445</v>
      </c>
      <c r="F70" s="130" t="s">
        <v>445</v>
      </c>
      <c r="G70" s="9" t="s">
        <v>445</v>
      </c>
      <c r="H70" s="9" t="s">
        <v>445</v>
      </c>
      <c r="I70" s="9" t="s">
        <v>445</v>
      </c>
      <c r="J70" s="9" t="s">
        <v>445</v>
      </c>
      <c r="K70" s="9" t="s">
        <v>445</v>
      </c>
      <c r="L70" s="9" t="s">
        <v>445</v>
      </c>
      <c r="M70" s="9" t="s">
        <v>445</v>
      </c>
      <c r="N70" s="9" t="s">
        <v>445</v>
      </c>
      <c r="O70" s="9" t="s">
        <v>445</v>
      </c>
      <c r="P70" s="129" t="s">
        <v>433</v>
      </c>
      <c r="Q70" s="9" t="s">
        <v>445</v>
      </c>
      <c r="R70" s="9" t="s">
        <v>445</v>
      </c>
      <c r="S70" s="9" t="s">
        <v>445</v>
      </c>
      <c r="T70" s="9" t="s">
        <v>445</v>
      </c>
      <c r="U70" s="9" t="s">
        <v>445</v>
      </c>
      <c r="V70" s="9" t="s">
        <v>445</v>
      </c>
      <c r="W70" s="9" t="s">
        <v>445</v>
      </c>
      <c r="X70" s="9" t="s">
        <v>445</v>
      </c>
      <c r="Y70" s="9" t="s">
        <v>445</v>
      </c>
      <c r="Z70" s="9" t="s">
        <v>445</v>
      </c>
      <c r="AA70" s="9" t="s">
        <v>445</v>
      </c>
      <c r="AB70" s="9" t="s">
        <v>445</v>
      </c>
      <c r="AC70" s="9" t="s">
        <v>445</v>
      </c>
      <c r="AD70" s="9" t="s">
        <v>445</v>
      </c>
      <c r="AE70" s="129" t="s">
        <v>433</v>
      </c>
      <c r="AF70" s="9" t="s">
        <v>445</v>
      </c>
      <c r="AG70" s="9" t="s">
        <v>445</v>
      </c>
      <c r="AH70" s="9" t="s">
        <v>445</v>
      </c>
      <c r="AI70" s="9" t="s">
        <v>445</v>
      </c>
      <c r="AJ70" s="9" t="s">
        <v>445</v>
      </c>
      <c r="AK70" s="9" t="s">
        <v>445</v>
      </c>
      <c r="AL70" s="9" t="s">
        <v>445</v>
      </c>
      <c r="AM70" s="9" t="s">
        <v>445</v>
      </c>
      <c r="AN70" s="9" t="s">
        <v>445</v>
      </c>
      <c r="AO70" s="9" t="s">
        <v>445</v>
      </c>
      <c r="AP70" s="9" t="s">
        <v>445</v>
      </c>
      <c r="AQ70" s="9" t="s">
        <v>445</v>
      </c>
      <c r="AR70" s="9" t="s">
        <v>445</v>
      </c>
      <c r="AS70" s="9" t="s">
        <v>445</v>
      </c>
      <c r="AT70" s="129" t="s">
        <v>433</v>
      </c>
      <c r="AU70" s="9" t="s">
        <v>445</v>
      </c>
      <c r="AV70" s="9" t="s">
        <v>445</v>
      </c>
      <c r="AW70" s="9" t="s">
        <v>445</v>
      </c>
      <c r="AX70" s="9" t="s">
        <v>445</v>
      </c>
      <c r="AY70" s="9" t="s">
        <v>445</v>
      </c>
      <c r="AZ70" s="9" t="s">
        <v>445</v>
      </c>
      <c r="BA70" s="71" t="s">
        <v>445</v>
      </c>
      <c r="BB70" s="71" t="s">
        <v>445</v>
      </c>
      <c r="BC70" s="129" t="s">
        <v>445</v>
      </c>
      <c r="BD70" s="130" t="s">
        <v>445</v>
      </c>
      <c r="BE70" s="130" t="s">
        <v>445</v>
      </c>
      <c r="BF70" s="130" t="s">
        <v>445</v>
      </c>
      <c r="BG70" s="130"/>
      <c r="BH70" s="130"/>
      <c r="BI70" s="130"/>
      <c r="BJ70" s="129"/>
      <c r="BK70" s="130"/>
      <c r="BL70" s="130"/>
      <c r="BM70" s="130"/>
      <c r="BN70" s="130"/>
      <c r="BO70" s="130"/>
      <c r="BQ70" s="129"/>
      <c r="BR70" s="130"/>
    </row>
    <row r="71" spans="1:70" ht="12.75">
      <c r="A71" s="129" t="s">
        <v>434</v>
      </c>
      <c r="B71" s="130" t="s">
        <v>445</v>
      </c>
      <c r="C71" s="130" t="s">
        <v>445</v>
      </c>
      <c r="D71" s="130" t="s">
        <v>445</v>
      </c>
      <c r="E71" s="130" t="s">
        <v>445</v>
      </c>
      <c r="F71" s="130" t="s">
        <v>445</v>
      </c>
      <c r="G71" s="9" t="s">
        <v>445</v>
      </c>
      <c r="H71" s="9" t="s">
        <v>445</v>
      </c>
      <c r="I71" s="9" t="s">
        <v>445</v>
      </c>
      <c r="J71" s="9" t="s">
        <v>445</v>
      </c>
      <c r="K71" s="9" t="s">
        <v>445</v>
      </c>
      <c r="L71" s="9" t="s">
        <v>445</v>
      </c>
      <c r="M71" s="9" t="s">
        <v>445</v>
      </c>
      <c r="N71" s="9" t="s">
        <v>445</v>
      </c>
      <c r="O71" s="9" t="s">
        <v>445</v>
      </c>
      <c r="P71" s="129" t="s">
        <v>434</v>
      </c>
      <c r="Q71" s="9" t="s">
        <v>445</v>
      </c>
      <c r="R71" s="9" t="s">
        <v>445</v>
      </c>
      <c r="S71" s="9" t="s">
        <v>445</v>
      </c>
      <c r="T71" s="9" t="s">
        <v>445</v>
      </c>
      <c r="U71" s="9" t="s">
        <v>445</v>
      </c>
      <c r="V71" s="9" t="s">
        <v>445</v>
      </c>
      <c r="W71" s="9" t="s">
        <v>445</v>
      </c>
      <c r="X71" s="9" t="s">
        <v>445</v>
      </c>
      <c r="Y71" s="9" t="s">
        <v>445</v>
      </c>
      <c r="Z71" s="9" t="s">
        <v>445</v>
      </c>
      <c r="AA71" s="9" t="s">
        <v>445</v>
      </c>
      <c r="AB71" s="9" t="s">
        <v>445</v>
      </c>
      <c r="AC71" s="9" t="s">
        <v>445</v>
      </c>
      <c r="AD71" s="9" t="s">
        <v>445</v>
      </c>
      <c r="AE71" s="129" t="s">
        <v>434</v>
      </c>
      <c r="AF71" s="9" t="s">
        <v>445</v>
      </c>
      <c r="AG71" s="9" t="s">
        <v>445</v>
      </c>
      <c r="AH71" s="9" t="s">
        <v>445</v>
      </c>
      <c r="AI71" s="9" t="s">
        <v>445</v>
      </c>
      <c r="AJ71" s="9" t="s">
        <v>445</v>
      </c>
      <c r="AK71" s="9" t="s">
        <v>445</v>
      </c>
      <c r="AL71" s="9" t="s">
        <v>445</v>
      </c>
      <c r="AM71" s="9" t="s">
        <v>445</v>
      </c>
      <c r="AN71" s="9" t="s">
        <v>445</v>
      </c>
      <c r="AO71" s="9" t="s">
        <v>445</v>
      </c>
      <c r="AP71" s="9" t="s">
        <v>445</v>
      </c>
      <c r="AQ71" s="9" t="s">
        <v>445</v>
      </c>
      <c r="AR71" s="9" t="s">
        <v>445</v>
      </c>
      <c r="AS71" s="9" t="s">
        <v>445</v>
      </c>
      <c r="AT71" s="129" t="s">
        <v>434</v>
      </c>
      <c r="AU71" s="9" t="s">
        <v>445</v>
      </c>
      <c r="AV71" s="9" t="s">
        <v>445</v>
      </c>
      <c r="AW71" s="9" t="s">
        <v>445</v>
      </c>
      <c r="AX71" s="9" t="s">
        <v>445</v>
      </c>
      <c r="AY71" s="9" t="s">
        <v>445</v>
      </c>
      <c r="AZ71" s="9" t="s">
        <v>445</v>
      </c>
      <c r="BA71" s="71" t="s">
        <v>445</v>
      </c>
      <c r="BB71" s="71" t="s">
        <v>445</v>
      </c>
      <c r="BC71" s="129" t="s">
        <v>445</v>
      </c>
      <c r="BD71" s="130" t="s">
        <v>445</v>
      </c>
      <c r="BE71" s="130" t="s">
        <v>445</v>
      </c>
      <c r="BF71" s="130" t="s">
        <v>445</v>
      </c>
      <c r="BG71" s="130"/>
      <c r="BH71" s="130"/>
      <c r="BI71" s="130"/>
      <c r="BJ71" s="129"/>
      <c r="BK71" s="130"/>
      <c r="BL71" s="130"/>
      <c r="BM71" s="130"/>
      <c r="BN71" s="130"/>
      <c r="BO71" s="130"/>
      <c r="BQ71" s="129"/>
      <c r="BR71" s="130"/>
    </row>
    <row r="72" spans="1:70" ht="12.75">
      <c r="A72" s="129" t="s">
        <v>435</v>
      </c>
      <c r="B72" s="130" t="s">
        <v>445</v>
      </c>
      <c r="C72" s="130" t="s">
        <v>445</v>
      </c>
      <c r="D72" s="130" t="s">
        <v>445</v>
      </c>
      <c r="E72" s="130" t="s">
        <v>445</v>
      </c>
      <c r="F72" s="130" t="s">
        <v>445</v>
      </c>
      <c r="G72" s="9" t="s">
        <v>445</v>
      </c>
      <c r="H72" s="9" t="s">
        <v>445</v>
      </c>
      <c r="I72" s="9" t="s">
        <v>445</v>
      </c>
      <c r="J72" s="9" t="s">
        <v>445</v>
      </c>
      <c r="K72" s="9" t="s">
        <v>445</v>
      </c>
      <c r="L72" s="9" t="s">
        <v>445</v>
      </c>
      <c r="M72" s="9" t="s">
        <v>445</v>
      </c>
      <c r="N72" s="9" t="s">
        <v>445</v>
      </c>
      <c r="O72" s="9" t="s">
        <v>445</v>
      </c>
      <c r="P72" s="129" t="s">
        <v>435</v>
      </c>
      <c r="Q72" s="9" t="s">
        <v>445</v>
      </c>
      <c r="R72" s="9" t="s">
        <v>445</v>
      </c>
      <c r="S72" s="9" t="s">
        <v>445</v>
      </c>
      <c r="T72" s="9" t="s">
        <v>445</v>
      </c>
      <c r="U72" s="9" t="s">
        <v>445</v>
      </c>
      <c r="V72" s="9" t="s">
        <v>445</v>
      </c>
      <c r="W72" s="9" t="s">
        <v>445</v>
      </c>
      <c r="X72" s="9" t="s">
        <v>445</v>
      </c>
      <c r="Y72" s="9" t="s">
        <v>445</v>
      </c>
      <c r="Z72" s="9" t="s">
        <v>445</v>
      </c>
      <c r="AA72" s="9" t="s">
        <v>445</v>
      </c>
      <c r="AB72" s="9" t="s">
        <v>445</v>
      </c>
      <c r="AC72" s="9" t="s">
        <v>445</v>
      </c>
      <c r="AD72" s="9" t="s">
        <v>445</v>
      </c>
      <c r="AE72" s="129" t="s">
        <v>435</v>
      </c>
      <c r="AF72" s="9" t="s">
        <v>445</v>
      </c>
      <c r="AG72" s="9" t="s">
        <v>445</v>
      </c>
      <c r="AH72" s="9" t="s">
        <v>445</v>
      </c>
      <c r="AI72" s="9" t="s">
        <v>445</v>
      </c>
      <c r="AJ72" s="9" t="s">
        <v>445</v>
      </c>
      <c r="AK72" s="9" t="s">
        <v>445</v>
      </c>
      <c r="AL72" s="9" t="s">
        <v>445</v>
      </c>
      <c r="AM72" s="9" t="s">
        <v>445</v>
      </c>
      <c r="AN72" s="9" t="s">
        <v>445</v>
      </c>
      <c r="AO72" s="9" t="s">
        <v>445</v>
      </c>
      <c r="AP72" s="9" t="s">
        <v>445</v>
      </c>
      <c r="AQ72" s="9" t="s">
        <v>445</v>
      </c>
      <c r="AR72" s="9" t="s">
        <v>445</v>
      </c>
      <c r="AS72" s="9" t="s">
        <v>445</v>
      </c>
      <c r="AT72" s="129" t="s">
        <v>435</v>
      </c>
      <c r="AU72" s="9" t="s">
        <v>445</v>
      </c>
      <c r="AV72" s="9" t="s">
        <v>445</v>
      </c>
      <c r="AW72" s="9" t="s">
        <v>445</v>
      </c>
      <c r="AX72" s="9" t="s">
        <v>445</v>
      </c>
      <c r="AY72" s="9" t="s">
        <v>445</v>
      </c>
      <c r="AZ72" s="9" t="s">
        <v>445</v>
      </c>
      <c r="BA72" s="71" t="s">
        <v>445</v>
      </c>
      <c r="BB72" s="71" t="s">
        <v>445</v>
      </c>
      <c r="BC72" s="129" t="s">
        <v>445</v>
      </c>
      <c r="BD72" s="130" t="s">
        <v>445</v>
      </c>
      <c r="BE72" s="130" t="s">
        <v>445</v>
      </c>
      <c r="BF72" s="130" t="s">
        <v>445</v>
      </c>
      <c r="BG72" s="130"/>
      <c r="BH72" s="130"/>
      <c r="BI72" s="130"/>
      <c r="BJ72" s="129"/>
      <c r="BK72" s="130"/>
      <c r="BL72" s="130"/>
      <c r="BM72" s="130"/>
      <c r="BN72" s="130"/>
      <c r="BO72" s="130"/>
      <c r="BQ72" s="129"/>
      <c r="BR72" s="130"/>
    </row>
    <row r="73" spans="1:70" ht="12.75">
      <c r="A73" s="129" t="s">
        <v>436</v>
      </c>
      <c r="B73" s="130" t="s">
        <v>445</v>
      </c>
      <c r="C73" s="130" t="s">
        <v>445</v>
      </c>
      <c r="D73" s="130" t="s">
        <v>445</v>
      </c>
      <c r="E73" s="130" t="s">
        <v>445</v>
      </c>
      <c r="F73" s="130" t="s">
        <v>445</v>
      </c>
      <c r="G73" s="9" t="s">
        <v>445</v>
      </c>
      <c r="H73" s="9" t="s">
        <v>445</v>
      </c>
      <c r="I73" s="9" t="s">
        <v>445</v>
      </c>
      <c r="J73" s="9" t="s">
        <v>445</v>
      </c>
      <c r="K73" s="9" t="s">
        <v>445</v>
      </c>
      <c r="L73" s="9" t="s">
        <v>445</v>
      </c>
      <c r="M73" s="9" t="s">
        <v>445</v>
      </c>
      <c r="N73" s="9" t="s">
        <v>445</v>
      </c>
      <c r="O73" s="9" t="s">
        <v>445</v>
      </c>
      <c r="P73" s="129" t="s">
        <v>436</v>
      </c>
      <c r="Q73" s="9" t="s">
        <v>445</v>
      </c>
      <c r="R73" s="9" t="s">
        <v>445</v>
      </c>
      <c r="S73" s="9" t="s">
        <v>445</v>
      </c>
      <c r="T73" s="9" t="s">
        <v>445</v>
      </c>
      <c r="U73" s="9" t="s">
        <v>445</v>
      </c>
      <c r="V73" s="9" t="s">
        <v>445</v>
      </c>
      <c r="W73" s="9" t="s">
        <v>445</v>
      </c>
      <c r="X73" s="9" t="s">
        <v>445</v>
      </c>
      <c r="Y73" s="9" t="s">
        <v>445</v>
      </c>
      <c r="Z73" s="9" t="s">
        <v>445</v>
      </c>
      <c r="AA73" s="9" t="s">
        <v>445</v>
      </c>
      <c r="AB73" s="9" t="s">
        <v>445</v>
      </c>
      <c r="AC73" s="9" t="s">
        <v>445</v>
      </c>
      <c r="AD73" s="9" t="s">
        <v>445</v>
      </c>
      <c r="AE73" s="129" t="s">
        <v>436</v>
      </c>
      <c r="AF73" s="9" t="s">
        <v>445</v>
      </c>
      <c r="AG73" s="9" t="s">
        <v>445</v>
      </c>
      <c r="AH73" s="9" t="s">
        <v>445</v>
      </c>
      <c r="AI73" s="9" t="s">
        <v>445</v>
      </c>
      <c r="AJ73" s="9" t="s">
        <v>445</v>
      </c>
      <c r="AK73" s="9" t="s">
        <v>445</v>
      </c>
      <c r="AL73" s="9" t="s">
        <v>445</v>
      </c>
      <c r="AM73" s="9" t="s">
        <v>445</v>
      </c>
      <c r="AN73" s="9" t="s">
        <v>445</v>
      </c>
      <c r="AO73" s="9" t="s">
        <v>445</v>
      </c>
      <c r="AP73" s="9" t="s">
        <v>445</v>
      </c>
      <c r="AQ73" s="9" t="s">
        <v>445</v>
      </c>
      <c r="AR73" s="9" t="s">
        <v>445</v>
      </c>
      <c r="AS73" s="9" t="s">
        <v>445</v>
      </c>
      <c r="AT73" s="129" t="s">
        <v>436</v>
      </c>
      <c r="AU73" s="9" t="s">
        <v>445</v>
      </c>
      <c r="AV73" s="9" t="s">
        <v>445</v>
      </c>
      <c r="AW73" s="9" t="s">
        <v>445</v>
      </c>
      <c r="AX73" s="9" t="s">
        <v>445</v>
      </c>
      <c r="AY73" s="9" t="s">
        <v>445</v>
      </c>
      <c r="AZ73" s="9" t="s">
        <v>445</v>
      </c>
      <c r="BA73" s="71" t="s">
        <v>445</v>
      </c>
      <c r="BB73" s="71" t="s">
        <v>445</v>
      </c>
      <c r="BC73" s="129" t="s">
        <v>445</v>
      </c>
      <c r="BD73" s="130" t="s">
        <v>445</v>
      </c>
      <c r="BE73" s="130" t="s">
        <v>445</v>
      </c>
      <c r="BF73" s="130" t="s">
        <v>445</v>
      </c>
      <c r="BG73" s="130"/>
      <c r="BH73" s="130"/>
      <c r="BI73" s="130"/>
      <c r="BJ73" s="129"/>
      <c r="BK73" s="130"/>
      <c r="BL73" s="130"/>
      <c r="BM73" s="130"/>
      <c r="BN73" s="130"/>
      <c r="BO73" s="130"/>
      <c r="BQ73" s="129"/>
      <c r="BR73" s="130"/>
    </row>
    <row r="74" spans="1:70" ht="12.75">
      <c r="A74" s="129" t="s">
        <v>437</v>
      </c>
      <c r="B74" s="130" t="s">
        <v>445</v>
      </c>
      <c r="C74" s="130" t="s">
        <v>445</v>
      </c>
      <c r="D74" s="130" t="s">
        <v>445</v>
      </c>
      <c r="E74" s="130" t="s">
        <v>445</v>
      </c>
      <c r="F74" s="130" t="s">
        <v>445</v>
      </c>
      <c r="G74" s="9" t="s">
        <v>445</v>
      </c>
      <c r="H74" s="9" t="s">
        <v>445</v>
      </c>
      <c r="I74" s="9" t="s">
        <v>445</v>
      </c>
      <c r="J74" s="9" t="s">
        <v>445</v>
      </c>
      <c r="K74" s="9" t="s">
        <v>445</v>
      </c>
      <c r="L74" s="9" t="s">
        <v>445</v>
      </c>
      <c r="M74" s="9" t="s">
        <v>445</v>
      </c>
      <c r="N74" s="9" t="s">
        <v>445</v>
      </c>
      <c r="O74" s="9" t="s">
        <v>445</v>
      </c>
      <c r="P74" s="129" t="s">
        <v>437</v>
      </c>
      <c r="Q74" s="9" t="s">
        <v>445</v>
      </c>
      <c r="R74" s="9" t="s">
        <v>445</v>
      </c>
      <c r="S74" s="9" t="s">
        <v>445</v>
      </c>
      <c r="T74" s="9" t="s">
        <v>445</v>
      </c>
      <c r="U74" s="9" t="s">
        <v>445</v>
      </c>
      <c r="V74" s="9" t="s">
        <v>445</v>
      </c>
      <c r="W74" s="9" t="s">
        <v>445</v>
      </c>
      <c r="X74" s="9" t="s">
        <v>445</v>
      </c>
      <c r="Y74" s="9" t="s">
        <v>445</v>
      </c>
      <c r="Z74" s="9" t="s">
        <v>445</v>
      </c>
      <c r="AA74" s="9" t="s">
        <v>445</v>
      </c>
      <c r="AB74" s="9" t="s">
        <v>445</v>
      </c>
      <c r="AC74" s="9" t="s">
        <v>445</v>
      </c>
      <c r="AD74" s="9" t="s">
        <v>445</v>
      </c>
      <c r="AE74" s="129" t="s">
        <v>437</v>
      </c>
      <c r="AF74" s="9" t="s">
        <v>445</v>
      </c>
      <c r="AG74" s="9" t="s">
        <v>445</v>
      </c>
      <c r="AH74" s="9" t="s">
        <v>445</v>
      </c>
      <c r="AI74" s="9" t="s">
        <v>445</v>
      </c>
      <c r="AJ74" s="9" t="s">
        <v>445</v>
      </c>
      <c r="AK74" s="9" t="s">
        <v>445</v>
      </c>
      <c r="AL74" s="9" t="s">
        <v>445</v>
      </c>
      <c r="AM74" s="9" t="s">
        <v>445</v>
      </c>
      <c r="AN74" s="9" t="s">
        <v>445</v>
      </c>
      <c r="AO74" s="9" t="s">
        <v>445</v>
      </c>
      <c r="AP74" s="9" t="s">
        <v>445</v>
      </c>
      <c r="AQ74" s="9" t="s">
        <v>445</v>
      </c>
      <c r="AR74" s="9" t="s">
        <v>445</v>
      </c>
      <c r="AS74" s="9" t="s">
        <v>445</v>
      </c>
      <c r="AT74" s="129" t="s">
        <v>437</v>
      </c>
      <c r="AU74" s="9" t="s">
        <v>445</v>
      </c>
      <c r="AV74" s="9" t="s">
        <v>445</v>
      </c>
      <c r="AW74" s="9" t="s">
        <v>445</v>
      </c>
      <c r="AX74" s="9" t="s">
        <v>445</v>
      </c>
      <c r="AY74" s="9" t="s">
        <v>445</v>
      </c>
      <c r="AZ74" s="9" t="s">
        <v>445</v>
      </c>
      <c r="BA74" s="71" t="s">
        <v>445</v>
      </c>
      <c r="BB74" s="71" t="s">
        <v>445</v>
      </c>
      <c r="BC74" s="129" t="s">
        <v>445</v>
      </c>
      <c r="BD74" s="130" t="s">
        <v>445</v>
      </c>
      <c r="BE74" s="130" t="s">
        <v>445</v>
      </c>
      <c r="BF74" s="130" t="s">
        <v>445</v>
      </c>
      <c r="BG74" s="130"/>
      <c r="BH74" s="130"/>
      <c r="BI74" s="130"/>
      <c r="BJ74" s="129"/>
      <c r="BK74" s="130"/>
      <c r="BL74" s="130"/>
      <c r="BM74" s="130"/>
      <c r="BN74" s="130"/>
      <c r="BO74" s="130"/>
      <c r="BQ74" s="129"/>
      <c r="BR74" s="130"/>
    </row>
    <row r="75" spans="1:70" ht="12.75">
      <c r="A75" s="129" t="s">
        <v>438</v>
      </c>
      <c r="B75" s="130" t="s">
        <v>445</v>
      </c>
      <c r="C75" s="130" t="s">
        <v>445</v>
      </c>
      <c r="D75" s="130" t="s">
        <v>445</v>
      </c>
      <c r="E75" s="130" t="s">
        <v>445</v>
      </c>
      <c r="F75" s="130" t="s">
        <v>445</v>
      </c>
      <c r="G75" s="9" t="s">
        <v>445</v>
      </c>
      <c r="H75" s="9" t="s">
        <v>445</v>
      </c>
      <c r="I75" s="9" t="s">
        <v>445</v>
      </c>
      <c r="J75" s="9" t="s">
        <v>445</v>
      </c>
      <c r="K75" s="9" t="s">
        <v>445</v>
      </c>
      <c r="L75" s="9" t="s">
        <v>445</v>
      </c>
      <c r="M75" s="9" t="s">
        <v>445</v>
      </c>
      <c r="N75" s="9" t="s">
        <v>445</v>
      </c>
      <c r="O75" s="9" t="s">
        <v>445</v>
      </c>
      <c r="P75" s="129" t="s">
        <v>438</v>
      </c>
      <c r="Q75" s="9" t="s">
        <v>445</v>
      </c>
      <c r="R75" s="9" t="s">
        <v>445</v>
      </c>
      <c r="S75" s="9" t="s">
        <v>445</v>
      </c>
      <c r="T75" s="9" t="s">
        <v>445</v>
      </c>
      <c r="U75" s="9" t="s">
        <v>445</v>
      </c>
      <c r="V75" s="9" t="s">
        <v>445</v>
      </c>
      <c r="W75" s="9" t="s">
        <v>445</v>
      </c>
      <c r="X75" s="9" t="s">
        <v>445</v>
      </c>
      <c r="Y75" s="9" t="s">
        <v>445</v>
      </c>
      <c r="Z75" s="9" t="s">
        <v>445</v>
      </c>
      <c r="AA75" s="9" t="s">
        <v>445</v>
      </c>
      <c r="AB75" s="9" t="s">
        <v>445</v>
      </c>
      <c r="AC75" s="9" t="s">
        <v>445</v>
      </c>
      <c r="AD75" s="9" t="s">
        <v>445</v>
      </c>
      <c r="AE75" s="129" t="s">
        <v>438</v>
      </c>
      <c r="AF75" s="9" t="s">
        <v>445</v>
      </c>
      <c r="AG75" s="9" t="s">
        <v>445</v>
      </c>
      <c r="AH75" s="9" t="s">
        <v>445</v>
      </c>
      <c r="AI75" s="9" t="s">
        <v>445</v>
      </c>
      <c r="AJ75" s="9" t="s">
        <v>445</v>
      </c>
      <c r="AK75" s="9" t="s">
        <v>445</v>
      </c>
      <c r="AL75" s="9" t="s">
        <v>445</v>
      </c>
      <c r="AM75" s="9" t="s">
        <v>445</v>
      </c>
      <c r="AN75" s="9" t="s">
        <v>445</v>
      </c>
      <c r="AO75" s="9" t="s">
        <v>445</v>
      </c>
      <c r="AP75" s="9" t="s">
        <v>445</v>
      </c>
      <c r="AQ75" s="9" t="s">
        <v>445</v>
      </c>
      <c r="AR75" s="9" t="s">
        <v>445</v>
      </c>
      <c r="AS75" s="9" t="s">
        <v>445</v>
      </c>
      <c r="AT75" s="129" t="s">
        <v>438</v>
      </c>
      <c r="AU75" s="9" t="s">
        <v>445</v>
      </c>
      <c r="AV75" s="9" t="s">
        <v>445</v>
      </c>
      <c r="AW75" s="9" t="s">
        <v>445</v>
      </c>
      <c r="AX75" s="9" t="s">
        <v>445</v>
      </c>
      <c r="AY75" s="9" t="s">
        <v>445</v>
      </c>
      <c r="AZ75" s="9" t="s">
        <v>445</v>
      </c>
      <c r="BA75" s="71" t="s">
        <v>445</v>
      </c>
      <c r="BB75" s="71" t="s">
        <v>445</v>
      </c>
      <c r="BC75" s="129" t="s">
        <v>445</v>
      </c>
      <c r="BD75" s="130" t="s">
        <v>445</v>
      </c>
      <c r="BE75" s="130" t="s">
        <v>445</v>
      </c>
      <c r="BF75" s="130" t="s">
        <v>445</v>
      </c>
      <c r="BG75" s="130"/>
      <c r="BH75" s="130"/>
      <c r="BI75" s="130"/>
      <c r="BJ75" s="129"/>
      <c r="BK75" s="130"/>
      <c r="BL75" s="130"/>
      <c r="BM75" s="130"/>
      <c r="BN75" s="130"/>
      <c r="BO75" s="130"/>
      <c r="BQ75" s="129"/>
      <c r="BR75" s="130"/>
    </row>
    <row r="76" spans="1:70" ht="12.75">
      <c r="A76" s="129" t="s">
        <v>439</v>
      </c>
      <c r="B76" s="130" t="s">
        <v>445</v>
      </c>
      <c r="C76" s="130" t="s">
        <v>445</v>
      </c>
      <c r="D76" s="130" t="s">
        <v>445</v>
      </c>
      <c r="E76" s="130" t="s">
        <v>445</v>
      </c>
      <c r="F76" s="130" t="s">
        <v>445</v>
      </c>
      <c r="G76" s="9" t="s">
        <v>445</v>
      </c>
      <c r="H76" s="9" t="s">
        <v>445</v>
      </c>
      <c r="I76" s="9" t="s">
        <v>445</v>
      </c>
      <c r="J76" s="9" t="s">
        <v>445</v>
      </c>
      <c r="K76" s="9" t="s">
        <v>445</v>
      </c>
      <c r="L76" s="9" t="s">
        <v>445</v>
      </c>
      <c r="M76" s="9" t="s">
        <v>445</v>
      </c>
      <c r="N76" s="9" t="s">
        <v>445</v>
      </c>
      <c r="O76" s="9" t="s">
        <v>445</v>
      </c>
      <c r="P76" s="129" t="s">
        <v>439</v>
      </c>
      <c r="Q76" s="9" t="s">
        <v>445</v>
      </c>
      <c r="R76" s="9" t="s">
        <v>445</v>
      </c>
      <c r="S76" s="9" t="s">
        <v>445</v>
      </c>
      <c r="T76" s="9" t="s">
        <v>445</v>
      </c>
      <c r="U76" s="9" t="s">
        <v>445</v>
      </c>
      <c r="V76" s="9" t="s">
        <v>445</v>
      </c>
      <c r="W76" s="9" t="s">
        <v>445</v>
      </c>
      <c r="X76" s="9" t="s">
        <v>445</v>
      </c>
      <c r="Y76" s="9" t="s">
        <v>445</v>
      </c>
      <c r="Z76" s="9" t="s">
        <v>445</v>
      </c>
      <c r="AA76" s="9" t="s">
        <v>445</v>
      </c>
      <c r="AB76" s="9" t="s">
        <v>445</v>
      </c>
      <c r="AC76" s="9" t="s">
        <v>445</v>
      </c>
      <c r="AD76" s="9" t="s">
        <v>445</v>
      </c>
      <c r="AE76" s="129" t="s">
        <v>439</v>
      </c>
      <c r="AF76" s="9" t="s">
        <v>445</v>
      </c>
      <c r="AG76" s="9" t="s">
        <v>445</v>
      </c>
      <c r="AH76" s="9" t="s">
        <v>445</v>
      </c>
      <c r="AI76" s="9" t="s">
        <v>445</v>
      </c>
      <c r="AJ76" s="9" t="s">
        <v>445</v>
      </c>
      <c r="AK76" s="9" t="s">
        <v>445</v>
      </c>
      <c r="AL76" s="9" t="s">
        <v>445</v>
      </c>
      <c r="AM76" s="9" t="s">
        <v>445</v>
      </c>
      <c r="AN76" s="9" t="s">
        <v>445</v>
      </c>
      <c r="AO76" s="9" t="s">
        <v>445</v>
      </c>
      <c r="AP76" s="9" t="s">
        <v>445</v>
      </c>
      <c r="AQ76" s="9" t="s">
        <v>445</v>
      </c>
      <c r="AR76" s="9" t="s">
        <v>445</v>
      </c>
      <c r="AS76" s="9" t="s">
        <v>445</v>
      </c>
      <c r="AT76" s="129" t="s">
        <v>439</v>
      </c>
      <c r="AU76" s="9" t="s">
        <v>445</v>
      </c>
      <c r="AV76" s="9" t="s">
        <v>445</v>
      </c>
      <c r="AW76" s="9" t="s">
        <v>445</v>
      </c>
      <c r="AX76" s="9" t="s">
        <v>445</v>
      </c>
      <c r="AY76" s="9" t="s">
        <v>445</v>
      </c>
      <c r="AZ76" s="9" t="s">
        <v>445</v>
      </c>
      <c r="BA76" s="71" t="s">
        <v>445</v>
      </c>
      <c r="BB76" s="71" t="s">
        <v>445</v>
      </c>
      <c r="BC76" s="129" t="s">
        <v>445</v>
      </c>
      <c r="BD76" s="130" t="s">
        <v>445</v>
      </c>
      <c r="BE76" s="130" t="s">
        <v>445</v>
      </c>
      <c r="BF76" s="130" t="s">
        <v>445</v>
      </c>
      <c r="BG76" s="130"/>
      <c r="BH76" s="130"/>
      <c r="BI76" s="130"/>
      <c r="BJ76" s="129"/>
      <c r="BK76" s="130"/>
      <c r="BL76" s="130"/>
      <c r="BM76" s="130"/>
      <c r="BN76" s="130"/>
      <c r="BO76" s="130"/>
      <c r="BQ76" s="129"/>
      <c r="BR76" s="130"/>
    </row>
    <row r="77" spans="1:70" ht="12.75">
      <c r="A77" s="129" t="s">
        <v>440</v>
      </c>
      <c r="B77" s="130" t="s">
        <v>445</v>
      </c>
      <c r="C77" s="130" t="s">
        <v>445</v>
      </c>
      <c r="D77" s="130" t="s">
        <v>445</v>
      </c>
      <c r="E77" s="130" t="s">
        <v>445</v>
      </c>
      <c r="F77" s="130">
        <v>0.22</v>
      </c>
      <c r="G77" s="9" t="s">
        <v>445</v>
      </c>
      <c r="H77" s="9" t="s">
        <v>445</v>
      </c>
      <c r="I77" s="9" t="s">
        <v>445</v>
      </c>
      <c r="J77" s="9" t="s">
        <v>445</v>
      </c>
      <c r="K77" s="9" t="s">
        <v>445</v>
      </c>
      <c r="L77" s="9">
        <v>0.25</v>
      </c>
      <c r="M77" s="9" t="s">
        <v>445</v>
      </c>
      <c r="N77" s="9" t="s">
        <v>445</v>
      </c>
      <c r="O77" s="9" t="s">
        <v>445</v>
      </c>
      <c r="P77" s="129" t="s">
        <v>440</v>
      </c>
      <c r="Q77" s="9" t="s">
        <v>445</v>
      </c>
      <c r="R77" s="9" t="s">
        <v>445</v>
      </c>
      <c r="S77" s="9" t="s">
        <v>445</v>
      </c>
      <c r="T77" s="9" t="s">
        <v>445</v>
      </c>
      <c r="U77" s="9" t="s">
        <v>445</v>
      </c>
      <c r="V77" s="9">
        <v>0.39</v>
      </c>
      <c r="W77" s="9" t="s">
        <v>445</v>
      </c>
      <c r="X77" s="9" t="s">
        <v>445</v>
      </c>
      <c r="Y77" s="9" t="s">
        <v>445</v>
      </c>
      <c r="Z77" s="9" t="s">
        <v>445</v>
      </c>
      <c r="AA77" s="9" t="s">
        <v>445</v>
      </c>
      <c r="AB77" s="9" t="s">
        <v>445</v>
      </c>
      <c r="AC77" s="9" t="s">
        <v>445</v>
      </c>
      <c r="AD77" s="9" t="s">
        <v>445</v>
      </c>
      <c r="AE77" s="129" t="s">
        <v>440</v>
      </c>
      <c r="AF77" s="9" t="s">
        <v>445</v>
      </c>
      <c r="AG77" s="9" t="s">
        <v>445</v>
      </c>
      <c r="AH77" s="9" t="s">
        <v>445</v>
      </c>
      <c r="AI77" s="9" t="s">
        <v>445</v>
      </c>
      <c r="AJ77" s="9" t="s">
        <v>445</v>
      </c>
      <c r="AK77" s="9" t="s">
        <v>445</v>
      </c>
      <c r="AL77" s="9" t="s">
        <v>445</v>
      </c>
      <c r="AM77" s="9" t="s">
        <v>445</v>
      </c>
      <c r="AN77" s="9" t="s">
        <v>445</v>
      </c>
      <c r="AO77" s="9" t="s">
        <v>445</v>
      </c>
      <c r="AP77" s="9" t="s">
        <v>445</v>
      </c>
      <c r="AQ77" s="9" t="s">
        <v>445</v>
      </c>
      <c r="AR77" s="9" t="s">
        <v>445</v>
      </c>
      <c r="AS77" s="9" t="s">
        <v>445</v>
      </c>
      <c r="AT77" s="129" t="s">
        <v>440</v>
      </c>
      <c r="AU77" s="9" t="s">
        <v>445</v>
      </c>
      <c r="AV77" s="9" t="s">
        <v>445</v>
      </c>
      <c r="AW77" s="9" t="s">
        <v>445</v>
      </c>
      <c r="AX77" s="9" t="s">
        <v>445</v>
      </c>
      <c r="AY77" s="9" t="s">
        <v>445</v>
      </c>
      <c r="AZ77" s="9" t="s">
        <v>445</v>
      </c>
      <c r="BA77" s="71" t="s">
        <v>445</v>
      </c>
      <c r="BB77" s="71" t="s">
        <v>445</v>
      </c>
      <c r="BC77" s="129" t="s">
        <v>445</v>
      </c>
      <c r="BD77" s="130" t="s">
        <v>445</v>
      </c>
      <c r="BE77" s="130" t="s">
        <v>445</v>
      </c>
      <c r="BF77" s="130" t="s">
        <v>445</v>
      </c>
      <c r="BG77" s="130"/>
      <c r="BH77" s="130"/>
      <c r="BI77" s="130"/>
      <c r="BJ77" s="129"/>
      <c r="BK77" s="130"/>
      <c r="BL77" s="130"/>
      <c r="BM77" s="130"/>
      <c r="BN77" s="130"/>
      <c r="BO77" s="130"/>
      <c r="BQ77" s="129"/>
      <c r="BR77" s="130"/>
    </row>
    <row r="78" spans="1:70" ht="12.75">
      <c r="A78" s="129" t="s">
        <v>441</v>
      </c>
      <c r="B78" s="130" t="s">
        <v>445</v>
      </c>
      <c r="C78" s="130" t="s">
        <v>445</v>
      </c>
      <c r="D78" s="130" t="s">
        <v>445</v>
      </c>
      <c r="E78" s="130" t="s">
        <v>445</v>
      </c>
      <c r="F78" s="130" t="s">
        <v>445</v>
      </c>
      <c r="G78" s="9" t="s">
        <v>445</v>
      </c>
      <c r="H78" s="9" t="s">
        <v>445</v>
      </c>
      <c r="I78" s="9" t="s">
        <v>445</v>
      </c>
      <c r="J78" s="9" t="s">
        <v>445</v>
      </c>
      <c r="K78" s="9" t="s">
        <v>445</v>
      </c>
      <c r="L78" s="9" t="s">
        <v>445</v>
      </c>
      <c r="M78" s="9" t="s">
        <v>445</v>
      </c>
      <c r="N78" s="9" t="s">
        <v>445</v>
      </c>
      <c r="O78" s="9" t="s">
        <v>445</v>
      </c>
      <c r="P78" s="129" t="s">
        <v>441</v>
      </c>
      <c r="Q78" s="9" t="s">
        <v>445</v>
      </c>
      <c r="R78" s="9" t="s">
        <v>445</v>
      </c>
      <c r="S78" s="9" t="s">
        <v>445</v>
      </c>
      <c r="T78" s="9" t="s">
        <v>445</v>
      </c>
      <c r="U78" s="9" t="s">
        <v>445</v>
      </c>
      <c r="V78" s="9" t="s">
        <v>445</v>
      </c>
      <c r="W78" s="9" t="s">
        <v>445</v>
      </c>
      <c r="X78" s="9" t="s">
        <v>445</v>
      </c>
      <c r="Y78" s="9" t="s">
        <v>445</v>
      </c>
      <c r="Z78" s="9" t="s">
        <v>445</v>
      </c>
      <c r="AA78" s="9" t="s">
        <v>445</v>
      </c>
      <c r="AB78" s="9" t="s">
        <v>445</v>
      </c>
      <c r="AC78" s="9" t="s">
        <v>445</v>
      </c>
      <c r="AD78" s="9" t="s">
        <v>445</v>
      </c>
      <c r="AE78" s="129" t="s">
        <v>441</v>
      </c>
      <c r="AF78" s="9" t="s">
        <v>445</v>
      </c>
      <c r="AG78" s="9" t="s">
        <v>445</v>
      </c>
      <c r="AH78" s="9" t="s">
        <v>445</v>
      </c>
      <c r="AI78" s="9" t="s">
        <v>445</v>
      </c>
      <c r="AJ78" s="9" t="s">
        <v>445</v>
      </c>
      <c r="AK78" s="9" t="s">
        <v>445</v>
      </c>
      <c r="AL78" s="9" t="s">
        <v>445</v>
      </c>
      <c r="AM78" s="9" t="s">
        <v>445</v>
      </c>
      <c r="AN78" s="9" t="s">
        <v>445</v>
      </c>
      <c r="AO78" s="9" t="s">
        <v>445</v>
      </c>
      <c r="AP78" s="9" t="s">
        <v>445</v>
      </c>
      <c r="AQ78" s="9" t="s">
        <v>445</v>
      </c>
      <c r="AR78" s="9" t="s">
        <v>445</v>
      </c>
      <c r="AS78" s="9" t="s">
        <v>445</v>
      </c>
      <c r="AT78" s="129" t="s">
        <v>441</v>
      </c>
      <c r="AU78" s="9" t="s">
        <v>445</v>
      </c>
      <c r="AV78" s="9" t="s">
        <v>445</v>
      </c>
      <c r="AW78" s="9" t="s">
        <v>445</v>
      </c>
      <c r="AX78" s="9" t="s">
        <v>445</v>
      </c>
      <c r="AY78" s="9" t="s">
        <v>445</v>
      </c>
      <c r="AZ78" s="9" t="s">
        <v>445</v>
      </c>
      <c r="BA78" s="71" t="s">
        <v>445</v>
      </c>
      <c r="BB78" s="71" t="s">
        <v>445</v>
      </c>
      <c r="BC78" s="129" t="s">
        <v>445</v>
      </c>
      <c r="BD78" s="130" t="s">
        <v>445</v>
      </c>
      <c r="BE78" s="130" t="s">
        <v>445</v>
      </c>
      <c r="BF78" s="130" t="s">
        <v>445</v>
      </c>
      <c r="BG78" s="130"/>
      <c r="BH78" s="130"/>
      <c r="BI78" s="130"/>
      <c r="BJ78" s="129"/>
      <c r="BK78" s="130"/>
      <c r="BL78" s="130"/>
      <c r="BM78" s="130"/>
      <c r="BN78" s="130"/>
      <c r="BO78" s="130"/>
      <c r="BQ78" s="129"/>
      <c r="BR78" s="130"/>
    </row>
    <row r="79" spans="1:70" ht="12.75">
      <c r="A79" s="129" t="s">
        <v>292</v>
      </c>
      <c r="B79" s="130" t="s">
        <v>444</v>
      </c>
      <c r="C79" s="130" t="s">
        <v>444</v>
      </c>
      <c r="D79" s="130" t="s">
        <v>444</v>
      </c>
      <c r="E79" s="130" t="s">
        <v>444</v>
      </c>
      <c r="F79" s="130" t="s">
        <v>444</v>
      </c>
      <c r="G79" s="197" t="s">
        <v>444</v>
      </c>
      <c r="H79" s="197" t="s">
        <v>444</v>
      </c>
      <c r="I79" s="197" t="s">
        <v>444</v>
      </c>
      <c r="J79" s="197" t="s">
        <v>444</v>
      </c>
      <c r="K79" s="197" t="s">
        <v>444</v>
      </c>
      <c r="L79" s="197" t="s">
        <v>444</v>
      </c>
      <c r="M79" s="197" t="s">
        <v>444</v>
      </c>
      <c r="N79" s="197" t="s">
        <v>444</v>
      </c>
      <c r="O79" s="197" t="s">
        <v>444</v>
      </c>
      <c r="P79" s="139" t="s">
        <v>292</v>
      </c>
      <c r="Q79" s="197" t="s">
        <v>444</v>
      </c>
      <c r="R79" s="197" t="s">
        <v>444</v>
      </c>
      <c r="S79" s="197" t="s">
        <v>444</v>
      </c>
      <c r="T79" s="197" t="s">
        <v>444</v>
      </c>
      <c r="U79" s="197" t="s">
        <v>444</v>
      </c>
      <c r="V79" s="197" t="s">
        <v>444</v>
      </c>
      <c r="W79" s="197" t="s">
        <v>444</v>
      </c>
      <c r="X79" s="197" t="s">
        <v>444</v>
      </c>
      <c r="Y79" s="197" t="s">
        <v>444</v>
      </c>
      <c r="Z79" s="197" t="s">
        <v>444</v>
      </c>
      <c r="AA79" s="197" t="s">
        <v>444</v>
      </c>
      <c r="AB79" s="197" t="s">
        <v>444</v>
      </c>
      <c r="AC79" s="197" t="s">
        <v>444</v>
      </c>
      <c r="AD79" s="197" t="s">
        <v>444</v>
      </c>
      <c r="AE79" s="139" t="s">
        <v>292</v>
      </c>
      <c r="AF79" s="197" t="s">
        <v>444</v>
      </c>
      <c r="AG79" s="197" t="s">
        <v>444</v>
      </c>
      <c r="AH79" s="197" t="s">
        <v>444</v>
      </c>
      <c r="AI79" s="197" t="s">
        <v>444</v>
      </c>
      <c r="AJ79" s="197" t="s">
        <v>444</v>
      </c>
      <c r="AK79" s="197" t="s">
        <v>444</v>
      </c>
      <c r="AL79" s="197" t="s">
        <v>444</v>
      </c>
      <c r="AM79" s="197" t="s">
        <v>444</v>
      </c>
      <c r="AN79" s="197" t="s">
        <v>444</v>
      </c>
      <c r="AO79" s="197" t="s">
        <v>444</v>
      </c>
      <c r="AP79" s="197" t="s">
        <v>444</v>
      </c>
      <c r="AQ79" s="197" t="s">
        <v>444</v>
      </c>
      <c r="AR79" s="197" t="s">
        <v>444</v>
      </c>
      <c r="AS79" s="197" t="s">
        <v>444</v>
      </c>
      <c r="AT79" s="139" t="s">
        <v>292</v>
      </c>
      <c r="AU79" s="197" t="s">
        <v>444</v>
      </c>
      <c r="AV79" s="197" t="s">
        <v>444</v>
      </c>
      <c r="AW79" s="197" t="s">
        <v>444</v>
      </c>
      <c r="AX79" s="197" t="s">
        <v>444</v>
      </c>
      <c r="AY79" s="197" t="s">
        <v>444</v>
      </c>
      <c r="AZ79" s="197" t="s">
        <v>444</v>
      </c>
      <c r="BA79" s="138" t="s">
        <v>444</v>
      </c>
      <c r="BB79" s="138" t="s">
        <v>444</v>
      </c>
      <c r="BC79" s="139" t="s">
        <v>444</v>
      </c>
      <c r="BD79" s="130" t="s">
        <v>444</v>
      </c>
      <c r="BE79" s="130" t="s">
        <v>444</v>
      </c>
      <c r="BF79" s="130" t="s">
        <v>444</v>
      </c>
      <c r="BG79" s="130"/>
      <c r="BH79" s="130"/>
      <c r="BI79" s="130"/>
      <c r="BJ79" s="139"/>
      <c r="BK79" s="130"/>
      <c r="BL79" s="130"/>
      <c r="BM79" s="130"/>
      <c r="BN79" s="130"/>
      <c r="BO79" s="130"/>
      <c r="BQ79" s="139"/>
      <c r="BR79" s="130"/>
    </row>
    <row r="80" spans="1:70" ht="12.75">
      <c r="A80" s="127" t="s">
        <v>442</v>
      </c>
      <c r="B80" s="132" t="s">
        <v>444</v>
      </c>
      <c r="C80" s="132" t="s">
        <v>444</v>
      </c>
      <c r="D80" s="132" t="s">
        <v>444</v>
      </c>
      <c r="E80" s="132" t="s">
        <v>444</v>
      </c>
      <c r="F80" s="132" t="s">
        <v>444</v>
      </c>
      <c r="G80" s="9" t="s">
        <v>444</v>
      </c>
      <c r="H80" s="9" t="s">
        <v>444</v>
      </c>
      <c r="I80" s="9" t="s">
        <v>444</v>
      </c>
      <c r="J80" s="9" t="s">
        <v>444</v>
      </c>
      <c r="K80" s="9" t="s">
        <v>444</v>
      </c>
      <c r="L80" s="9" t="s">
        <v>444</v>
      </c>
      <c r="M80" s="9" t="s">
        <v>444</v>
      </c>
      <c r="N80" s="9" t="s">
        <v>444</v>
      </c>
      <c r="O80" s="9" t="s">
        <v>444</v>
      </c>
      <c r="P80" s="127" t="s">
        <v>442</v>
      </c>
      <c r="Q80" s="9" t="s">
        <v>444</v>
      </c>
      <c r="R80" s="9" t="s">
        <v>444</v>
      </c>
      <c r="S80" s="9" t="s">
        <v>444</v>
      </c>
      <c r="T80" s="9" t="s">
        <v>444</v>
      </c>
      <c r="U80" s="9" t="s">
        <v>444</v>
      </c>
      <c r="V80" s="9" t="s">
        <v>444</v>
      </c>
      <c r="W80" s="9" t="s">
        <v>444</v>
      </c>
      <c r="X80" s="9" t="s">
        <v>444</v>
      </c>
      <c r="Y80" s="9" t="s">
        <v>444</v>
      </c>
      <c r="Z80" s="9" t="s">
        <v>444</v>
      </c>
      <c r="AA80" s="9" t="s">
        <v>444</v>
      </c>
      <c r="AB80" s="9" t="s">
        <v>444</v>
      </c>
      <c r="AC80" s="9" t="s">
        <v>444</v>
      </c>
      <c r="AD80" s="9" t="s">
        <v>444</v>
      </c>
      <c r="AE80" s="127" t="s">
        <v>442</v>
      </c>
      <c r="AF80" s="9" t="s">
        <v>444</v>
      </c>
      <c r="AG80" s="9" t="s">
        <v>444</v>
      </c>
      <c r="AH80" s="9" t="s">
        <v>444</v>
      </c>
      <c r="AI80" s="9" t="s">
        <v>444</v>
      </c>
      <c r="AJ80" s="9" t="s">
        <v>444</v>
      </c>
      <c r="AK80" s="9" t="s">
        <v>444</v>
      </c>
      <c r="AL80" s="9" t="s">
        <v>444</v>
      </c>
      <c r="AM80" s="9" t="s">
        <v>444</v>
      </c>
      <c r="AN80" s="9" t="s">
        <v>444</v>
      </c>
      <c r="AO80" s="9" t="s">
        <v>444</v>
      </c>
      <c r="AP80" s="9" t="s">
        <v>444</v>
      </c>
      <c r="AQ80" s="9" t="s">
        <v>444</v>
      </c>
      <c r="AR80" s="9" t="s">
        <v>444</v>
      </c>
      <c r="AS80" s="9" t="s">
        <v>444</v>
      </c>
      <c r="AT80" s="127" t="s">
        <v>442</v>
      </c>
      <c r="AU80" s="9" t="s">
        <v>444</v>
      </c>
      <c r="AV80" s="9" t="s">
        <v>444</v>
      </c>
      <c r="AW80" s="9" t="s">
        <v>444</v>
      </c>
      <c r="AX80" s="9" t="s">
        <v>444</v>
      </c>
      <c r="AY80" s="9" t="s">
        <v>444</v>
      </c>
      <c r="AZ80" s="9" t="s">
        <v>444</v>
      </c>
      <c r="BA80" s="71" t="s">
        <v>444</v>
      </c>
      <c r="BB80" s="71" t="s">
        <v>444</v>
      </c>
      <c r="BC80" s="127" t="s">
        <v>444</v>
      </c>
      <c r="BD80" s="130" t="s">
        <v>444</v>
      </c>
      <c r="BE80" s="130" t="s">
        <v>444</v>
      </c>
      <c r="BF80" s="130" t="s">
        <v>444</v>
      </c>
      <c r="BG80" s="130"/>
      <c r="BH80" s="130"/>
      <c r="BI80" s="130"/>
      <c r="BJ80" s="127"/>
      <c r="BK80" s="130"/>
      <c r="BL80" s="130"/>
      <c r="BM80" s="130"/>
      <c r="BN80" s="130"/>
      <c r="BO80" s="130"/>
      <c r="BQ80" s="127"/>
      <c r="BR80" s="130"/>
    </row>
    <row r="81" spans="1:70" ht="13.5" customHeight="1">
      <c r="A81" s="129" t="s">
        <v>443</v>
      </c>
      <c r="B81" s="130" t="s">
        <v>444</v>
      </c>
      <c r="C81" s="130" t="s">
        <v>444</v>
      </c>
      <c r="D81" s="130" t="s">
        <v>444</v>
      </c>
      <c r="E81" s="130" t="s">
        <v>444</v>
      </c>
      <c r="F81" s="130" t="s">
        <v>444</v>
      </c>
      <c r="G81" s="9" t="s">
        <v>444</v>
      </c>
      <c r="H81" s="9" t="s">
        <v>444</v>
      </c>
      <c r="I81" s="9" t="s">
        <v>444</v>
      </c>
      <c r="J81" s="9" t="s">
        <v>444</v>
      </c>
      <c r="K81" s="9" t="s">
        <v>444</v>
      </c>
      <c r="L81" s="9" t="s">
        <v>444</v>
      </c>
      <c r="M81" s="9" t="s">
        <v>444</v>
      </c>
      <c r="N81" s="9" t="s">
        <v>444</v>
      </c>
      <c r="O81" s="9" t="s">
        <v>444</v>
      </c>
      <c r="P81" s="129" t="s">
        <v>443</v>
      </c>
      <c r="Q81" s="9" t="s">
        <v>444</v>
      </c>
      <c r="R81" s="9" t="s">
        <v>444</v>
      </c>
      <c r="S81" s="9" t="s">
        <v>444</v>
      </c>
      <c r="T81" s="9" t="s">
        <v>444</v>
      </c>
      <c r="U81" s="9" t="s">
        <v>444</v>
      </c>
      <c r="V81" s="9" t="s">
        <v>444</v>
      </c>
      <c r="W81" s="9" t="s">
        <v>444</v>
      </c>
      <c r="X81" s="9" t="s">
        <v>444</v>
      </c>
      <c r="Y81" s="9" t="s">
        <v>444</v>
      </c>
      <c r="Z81" s="9" t="s">
        <v>444</v>
      </c>
      <c r="AA81" s="9" t="s">
        <v>444</v>
      </c>
      <c r="AB81" s="9" t="s">
        <v>444</v>
      </c>
      <c r="AC81" s="9" t="s">
        <v>444</v>
      </c>
      <c r="AD81" s="9" t="s">
        <v>444</v>
      </c>
      <c r="AE81" s="129" t="s">
        <v>443</v>
      </c>
      <c r="AF81" s="9" t="s">
        <v>444</v>
      </c>
      <c r="AG81" s="9" t="s">
        <v>444</v>
      </c>
      <c r="AH81" s="9" t="s">
        <v>444</v>
      </c>
      <c r="AI81" s="9" t="s">
        <v>444</v>
      </c>
      <c r="AJ81" s="9" t="s">
        <v>444</v>
      </c>
      <c r="AK81" s="9" t="s">
        <v>444</v>
      </c>
      <c r="AL81" s="9" t="s">
        <v>444</v>
      </c>
      <c r="AM81" s="9" t="s">
        <v>444</v>
      </c>
      <c r="AN81" s="9" t="s">
        <v>444</v>
      </c>
      <c r="AO81" s="9" t="s">
        <v>444</v>
      </c>
      <c r="AP81" s="9" t="s">
        <v>444</v>
      </c>
      <c r="AQ81" s="9" t="s">
        <v>444</v>
      </c>
      <c r="AR81" s="9" t="s">
        <v>444</v>
      </c>
      <c r="AS81" s="9" t="s">
        <v>444</v>
      </c>
      <c r="AT81" s="129" t="s">
        <v>443</v>
      </c>
      <c r="AU81" s="9" t="s">
        <v>444</v>
      </c>
      <c r="AV81" s="9" t="s">
        <v>444</v>
      </c>
      <c r="AW81" s="9" t="s">
        <v>444</v>
      </c>
      <c r="AX81" s="9" t="s">
        <v>444</v>
      </c>
      <c r="AY81" s="9" t="s">
        <v>444</v>
      </c>
      <c r="AZ81" s="9" t="s">
        <v>444</v>
      </c>
      <c r="BA81" s="71" t="s">
        <v>444</v>
      </c>
      <c r="BB81" s="71" t="s">
        <v>444</v>
      </c>
      <c r="BC81" s="129" t="s">
        <v>444</v>
      </c>
      <c r="BD81" s="130" t="s">
        <v>444</v>
      </c>
      <c r="BE81" s="130" t="s">
        <v>444</v>
      </c>
      <c r="BF81" s="130" t="s">
        <v>444</v>
      </c>
      <c r="BG81" s="130"/>
      <c r="BH81" s="130"/>
      <c r="BI81" s="130"/>
      <c r="BJ81" s="129"/>
      <c r="BK81" s="130"/>
      <c r="BL81" s="130"/>
      <c r="BM81" s="130"/>
      <c r="BN81" s="130"/>
      <c r="BO81" s="130"/>
      <c r="BQ81" s="129"/>
      <c r="BR81" s="130"/>
    </row>
    <row r="82" spans="1:69" ht="13.5" customHeight="1">
      <c r="A82"/>
      <c r="B82"/>
      <c r="C82"/>
      <c r="D82"/>
      <c r="E82"/>
      <c r="F82"/>
      <c r="P82" s="2"/>
      <c r="AE82" s="2"/>
      <c r="AT82" s="5"/>
      <c r="AU82" s="168"/>
      <c r="AV82" s="168"/>
      <c r="AW82" s="168"/>
      <c r="AX82" s="168"/>
      <c r="AY82" s="168"/>
      <c r="AZ82" s="168"/>
      <c r="BA82" s="199"/>
      <c r="BB82" s="199"/>
      <c r="BC82" s="5"/>
      <c r="BD82" s="168"/>
      <c r="BE82" s="168"/>
      <c r="BF82" s="168"/>
      <c r="BJ82" s="2"/>
      <c r="BQ82" s="2"/>
    </row>
    <row r="83" spans="1:69" ht="12.75" customHeight="1">
      <c r="A83" s="137" t="s">
        <v>15</v>
      </c>
      <c r="B83" s="137"/>
      <c r="C83" s="137"/>
      <c r="D83" s="137"/>
      <c r="E83" s="137"/>
      <c r="F83" s="137"/>
      <c r="P83"/>
      <c r="AE83"/>
      <c r="AT83"/>
      <c r="BA83" s="140"/>
      <c r="BB83" s="140"/>
      <c r="BC83" s="2"/>
      <c r="BJ83" s="2"/>
      <c r="BQ83" s="2"/>
    </row>
    <row r="84" spans="1:69" ht="15" customHeight="1">
      <c r="A84" s="137" t="s">
        <v>15</v>
      </c>
      <c r="B84" s="137"/>
      <c r="C84" s="137"/>
      <c r="D84" s="137"/>
      <c r="E84" s="137"/>
      <c r="F84" s="137"/>
      <c r="P84" s="137" t="s">
        <v>15</v>
      </c>
      <c r="AE84" s="137" t="s">
        <v>15</v>
      </c>
      <c r="AT84" s="137" t="s">
        <v>15</v>
      </c>
      <c r="BA84" s="140"/>
      <c r="BB84" s="140"/>
      <c r="BC84" s="137"/>
      <c r="BJ84" s="137"/>
      <c r="BQ84" s="137"/>
    </row>
    <row r="85" spans="16:69" ht="14.25">
      <c r="P85" s="137" t="s">
        <v>15</v>
      </c>
      <c r="AE85" s="137" t="s">
        <v>15</v>
      </c>
      <c r="AT85" s="137" t="s">
        <v>15</v>
      </c>
      <c r="BA85" s="140"/>
      <c r="BB85" s="140"/>
      <c r="BC85" s="137"/>
      <c r="BJ85" s="137"/>
      <c r="BQ85" s="137"/>
    </row>
  </sheetData>
  <printOptions/>
  <pageMargins left="0.32" right="0.17" top="0.64" bottom="0.35" header="0.57" footer="0.21"/>
  <pageSetup firstPageNumber="24" useFirstPageNumber="1" horizontalDpi="600" verticalDpi="600" orientation="landscape" pageOrder="overThenDown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6.00390625" style="0" customWidth="1"/>
    <col min="3" max="3" width="12.140625" style="0" customWidth="1"/>
    <col min="4" max="4" width="7.8515625" style="0" customWidth="1"/>
    <col min="5" max="5" width="9.28125" style="0" customWidth="1"/>
    <col min="6" max="6" width="7.140625" style="0" customWidth="1"/>
    <col min="7" max="7" width="8.8515625" style="0" customWidth="1"/>
    <col min="8" max="8" width="8.00390625" style="0" customWidth="1"/>
    <col min="9" max="9" width="9.7109375" style="0" customWidth="1"/>
  </cols>
  <sheetData>
    <row r="1" ht="15.75">
      <c r="A1" s="7" t="s">
        <v>586</v>
      </c>
    </row>
    <row r="2" ht="15.75">
      <c r="B2" s="7" t="s">
        <v>16</v>
      </c>
    </row>
    <row r="3" ht="15.75">
      <c r="B3" s="7" t="s">
        <v>678</v>
      </c>
    </row>
    <row r="4" ht="15.75">
      <c r="B4" s="7" t="s">
        <v>679</v>
      </c>
    </row>
    <row r="5" ht="15.75">
      <c r="B5" s="7"/>
    </row>
    <row r="6" spans="3:4" ht="12.75">
      <c r="C6" s="8"/>
      <c r="D6" s="8"/>
    </row>
    <row r="7" spans="3:10" ht="12.75">
      <c r="C7" s="9"/>
      <c r="D7" s="9"/>
      <c r="E7" s="9"/>
      <c r="F7" s="9"/>
      <c r="G7" s="10" t="s">
        <v>17</v>
      </c>
      <c r="H7" s="9"/>
      <c r="I7" s="9"/>
      <c r="J7" s="9"/>
    </row>
    <row r="8" spans="3:10" ht="14.25"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0"/>
      <c r="I8" s="10"/>
      <c r="J8" s="10"/>
    </row>
    <row r="9" spans="3:11" ht="12.75">
      <c r="C9" s="5"/>
      <c r="D9" s="5"/>
      <c r="E9" s="5"/>
      <c r="F9" s="5"/>
      <c r="G9" s="5"/>
      <c r="H9" s="2"/>
      <c r="I9" s="2"/>
      <c r="J9" s="2"/>
      <c r="K9" s="10"/>
    </row>
    <row r="10" spans="3:11" ht="12.75">
      <c r="C10" s="2"/>
      <c r="D10" s="2"/>
      <c r="E10" s="2"/>
      <c r="F10" s="2"/>
      <c r="G10" s="2"/>
      <c r="K10" s="10"/>
    </row>
    <row r="11" spans="3:11" ht="12.75">
      <c r="C11" s="83">
        <v>36691</v>
      </c>
      <c r="D11" s="10" t="s">
        <v>120</v>
      </c>
      <c r="E11" s="58">
        <v>-0.07272</v>
      </c>
      <c r="F11" s="13">
        <v>241.418497</v>
      </c>
      <c r="G11" s="13">
        <f>F11/225*100</f>
        <v>107.29710977777778</v>
      </c>
      <c r="H11" s="10"/>
      <c r="I11" s="58"/>
      <c r="J11" s="12"/>
      <c r="K11" s="2"/>
    </row>
    <row r="12" spans="3:10" ht="12.75">
      <c r="C12" s="25" t="s">
        <v>153</v>
      </c>
      <c r="D12" s="10" t="s">
        <v>121</v>
      </c>
      <c r="E12" s="58">
        <v>-0.000989</v>
      </c>
      <c r="F12">
        <v>23.724221</v>
      </c>
      <c r="G12" s="13">
        <f>F12/25*100</f>
        <v>94.896884</v>
      </c>
      <c r="H12" s="10"/>
      <c r="I12" s="58"/>
      <c r="J12" s="12"/>
    </row>
    <row r="13" spans="3:11" ht="12.75">
      <c r="C13" s="25"/>
      <c r="D13" s="10" t="s">
        <v>122</v>
      </c>
      <c r="E13" s="58">
        <v>0.005353</v>
      </c>
      <c r="F13">
        <v>23.977422</v>
      </c>
      <c r="G13" s="13">
        <f>F13/25*100</f>
        <v>95.909688</v>
      </c>
      <c r="H13" s="10"/>
      <c r="I13" s="58"/>
      <c r="J13" s="12"/>
      <c r="K13" s="13"/>
    </row>
    <row r="14" spans="3:11" ht="12.75">
      <c r="C14" s="25"/>
      <c r="D14" s="10" t="s">
        <v>123</v>
      </c>
      <c r="E14" s="58">
        <v>-0.002702</v>
      </c>
      <c r="F14" s="13">
        <v>233.259066</v>
      </c>
      <c r="G14" s="13">
        <f>F14/225*100</f>
        <v>103.670696</v>
      </c>
      <c r="H14" s="10"/>
      <c r="I14" s="58"/>
      <c r="J14" s="12"/>
      <c r="K14" s="13"/>
    </row>
    <row r="15" spans="3:11" ht="12.75">
      <c r="C15" s="25"/>
      <c r="D15" s="10" t="s">
        <v>125</v>
      </c>
      <c r="E15" s="58">
        <v>0.010783</v>
      </c>
      <c r="F15">
        <v>23.820105</v>
      </c>
      <c r="G15" s="13">
        <f>F15/25*100</f>
        <v>95.28042</v>
      </c>
      <c r="H15" s="10"/>
      <c r="I15" s="58"/>
      <c r="J15" s="12"/>
      <c r="K15" s="13"/>
    </row>
    <row r="16" spans="3:11" ht="12.75">
      <c r="C16" s="25"/>
      <c r="D16" s="10"/>
      <c r="E16" s="58"/>
      <c r="G16" s="13" t="s">
        <v>15</v>
      </c>
      <c r="H16" s="10"/>
      <c r="I16" s="58"/>
      <c r="J16" s="12"/>
      <c r="K16" s="13"/>
    </row>
    <row r="17" spans="3:11" ht="12.75">
      <c r="C17" s="83">
        <v>36691</v>
      </c>
      <c r="D17" s="10" t="s">
        <v>120</v>
      </c>
      <c r="E17" s="58">
        <v>-1.339386</v>
      </c>
      <c r="F17" s="13">
        <v>235.588271</v>
      </c>
      <c r="G17" s="13">
        <f>F17/225*100</f>
        <v>104.70589822222223</v>
      </c>
      <c r="H17" s="10"/>
      <c r="I17" s="58"/>
      <c r="J17" s="12"/>
      <c r="K17" s="13"/>
    </row>
    <row r="18" spans="3:11" ht="12.75">
      <c r="C18" s="25" t="s">
        <v>154</v>
      </c>
      <c r="D18" s="10" t="s">
        <v>121</v>
      </c>
      <c r="E18" s="58">
        <v>0.001379</v>
      </c>
      <c r="F18" s="59">
        <v>23.238872</v>
      </c>
      <c r="G18" s="13">
        <f>F18/25*100</f>
        <v>92.955488</v>
      </c>
      <c r="H18" s="10"/>
      <c r="I18" s="58"/>
      <c r="J18" s="12"/>
      <c r="K18" s="13"/>
    </row>
    <row r="19" spans="3:11" ht="12.75">
      <c r="C19" s="25"/>
      <c r="D19" s="10" t="s">
        <v>122</v>
      </c>
      <c r="E19" s="58">
        <v>0.013327</v>
      </c>
      <c r="F19" s="59">
        <v>23.950484</v>
      </c>
      <c r="G19" s="13">
        <f>F19/25*100</f>
        <v>95.801936</v>
      </c>
      <c r="H19" s="15"/>
      <c r="J19" s="14"/>
      <c r="K19" s="13"/>
    </row>
    <row r="20" spans="3:11" ht="12.75">
      <c r="C20" s="25"/>
      <c r="D20" s="10" t="s">
        <v>123</v>
      </c>
      <c r="E20" s="58">
        <v>-0.003597</v>
      </c>
      <c r="F20" s="13">
        <v>231.701685</v>
      </c>
      <c r="G20" s="13">
        <f>F20/225*100</f>
        <v>102.97852666666667</v>
      </c>
      <c r="K20" s="13"/>
    </row>
    <row r="21" spans="3:11" ht="12.75">
      <c r="C21" s="25"/>
      <c r="D21" s="10" t="s">
        <v>125</v>
      </c>
      <c r="E21" s="58">
        <v>-0.051944</v>
      </c>
      <c r="F21" s="59">
        <v>24.048356</v>
      </c>
      <c r="G21" s="13">
        <f>F21/25*100</f>
        <v>96.193424</v>
      </c>
      <c r="K21" s="13"/>
    </row>
    <row r="22" spans="3:7" ht="12.75">
      <c r="C22" s="25"/>
      <c r="D22" s="10"/>
      <c r="E22" s="58"/>
      <c r="F22" s="59"/>
      <c r="G22" s="13" t="s">
        <v>15</v>
      </c>
    </row>
    <row r="23" spans="3:7" ht="12.75">
      <c r="C23" s="83">
        <v>36691</v>
      </c>
      <c r="D23" s="10" t="s">
        <v>120</v>
      </c>
      <c r="E23" s="58">
        <v>-0.529093</v>
      </c>
      <c r="F23" s="13">
        <v>244.238817</v>
      </c>
      <c r="G23" s="13">
        <f>F23/225*100</f>
        <v>108.55058533333334</v>
      </c>
    </row>
    <row r="24" spans="3:7" ht="12.75" customHeight="1">
      <c r="C24" s="25" t="s">
        <v>155</v>
      </c>
      <c r="D24" s="10" t="s">
        <v>121</v>
      </c>
      <c r="E24" s="58">
        <v>-0.00448</v>
      </c>
      <c r="F24" s="59">
        <v>23.849936</v>
      </c>
      <c r="G24" s="13">
        <f>F24/25*100</f>
        <v>95.399744</v>
      </c>
    </row>
    <row r="25" spans="3:7" ht="12.75">
      <c r="C25" s="25"/>
      <c r="D25" s="10" t="s">
        <v>122</v>
      </c>
      <c r="E25" s="58">
        <v>0.007935</v>
      </c>
      <c r="F25" s="59">
        <v>24.387639</v>
      </c>
      <c r="G25" s="13">
        <f>F25/25*100</f>
        <v>97.550556</v>
      </c>
    </row>
    <row r="26" spans="3:7" ht="12.75">
      <c r="C26" s="25"/>
      <c r="D26" s="10" t="s">
        <v>123</v>
      </c>
      <c r="E26" s="58">
        <v>-0.017074</v>
      </c>
      <c r="F26" s="13">
        <v>234.647812</v>
      </c>
      <c r="G26" s="13">
        <f>F26/225*100</f>
        <v>104.28791644444443</v>
      </c>
    </row>
    <row r="27" spans="3:7" ht="12.75">
      <c r="C27" s="11"/>
      <c r="D27" s="10" t="s">
        <v>125</v>
      </c>
      <c r="E27" s="58">
        <v>-0.058453</v>
      </c>
      <c r="F27" s="59">
        <v>24.136357</v>
      </c>
      <c r="G27" s="13">
        <f>F27/25*100</f>
        <v>96.545428</v>
      </c>
    </row>
    <row r="28" spans="3:7" ht="12.75">
      <c r="C28" s="11"/>
      <c r="D28" s="10"/>
      <c r="E28" s="58"/>
      <c r="F28" s="59"/>
      <c r="G28" s="13" t="s">
        <v>15</v>
      </c>
    </row>
    <row r="29" spans="3:7" ht="12.75">
      <c r="C29" s="83">
        <v>36691</v>
      </c>
      <c r="D29" s="10" t="s">
        <v>120</v>
      </c>
      <c r="E29" s="58">
        <v>0.927147</v>
      </c>
      <c r="F29" s="13">
        <v>245.522209</v>
      </c>
      <c r="G29" s="13">
        <f>F29/225*100</f>
        <v>109.12098177777779</v>
      </c>
    </row>
    <row r="30" spans="3:7" ht="12.75">
      <c r="C30" s="25" t="s">
        <v>156</v>
      </c>
      <c r="D30" s="10" t="s">
        <v>121</v>
      </c>
      <c r="E30" s="58">
        <v>-0.002585</v>
      </c>
      <c r="F30" s="59">
        <v>23.791041</v>
      </c>
      <c r="G30" s="13">
        <f>F30/25*100</f>
        <v>95.164164</v>
      </c>
    </row>
    <row r="31" spans="3:7" ht="12.75">
      <c r="C31" s="11"/>
      <c r="D31" s="10" t="s">
        <v>122</v>
      </c>
      <c r="E31" s="58">
        <v>0.007838</v>
      </c>
      <c r="F31" s="59">
        <v>24.060843</v>
      </c>
      <c r="G31" s="13">
        <f>F31/25*100</f>
        <v>96.243372</v>
      </c>
    </row>
    <row r="32" spans="3:7" ht="12.75">
      <c r="C32" s="11"/>
      <c r="D32" s="10" t="s">
        <v>123</v>
      </c>
      <c r="E32" s="58">
        <v>-0.011602</v>
      </c>
      <c r="F32" s="13">
        <v>232.682783</v>
      </c>
      <c r="G32" s="13">
        <f>F32/225*100</f>
        <v>103.41457022222222</v>
      </c>
    </row>
    <row r="33" spans="3:7" ht="12.75">
      <c r="C33" s="11"/>
      <c r="D33" s="10" t="s">
        <v>125</v>
      </c>
      <c r="E33" s="58">
        <v>-0.02101</v>
      </c>
      <c r="F33" s="59">
        <v>24.119244</v>
      </c>
      <c r="G33" s="13">
        <f>F33/25*100</f>
        <v>96.476976</v>
      </c>
    </row>
    <row r="34" spans="3:7" ht="12.75">
      <c r="C34" s="11"/>
      <c r="D34" s="10"/>
      <c r="E34" s="58"/>
      <c r="F34" s="59"/>
      <c r="G34" s="13" t="s">
        <v>15</v>
      </c>
    </row>
    <row r="35" spans="3:7" ht="12.75">
      <c r="C35" s="83">
        <v>36691</v>
      </c>
      <c r="D35" s="10" t="s">
        <v>120</v>
      </c>
      <c r="E35" s="58">
        <v>0.762049</v>
      </c>
      <c r="F35" s="13">
        <v>246.77783</v>
      </c>
      <c r="G35" s="13">
        <f>F35/225*100</f>
        <v>109.67903555555556</v>
      </c>
    </row>
    <row r="36" spans="3:7" ht="12.75">
      <c r="C36" s="25" t="s">
        <v>157</v>
      </c>
      <c r="D36" s="10" t="s">
        <v>121</v>
      </c>
      <c r="E36" s="58">
        <v>-0.004196</v>
      </c>
      <c r="F36" s="59">
        <v>23.922416</v>
      </c>
      <c r="G36" s="13">
        <f>F36/25*100</f>
        <v>95.689664</v>
      </c>
    </row>
    <row r="37" spans="3:7" ht="12.75">
      <c r="C37" s="11"/>
      <c r="D37" s="10" t="s">
        <v>122</v>
      </c>
      <c r="E37" s="58">
        <v>0.011715</v>
      </c>
      <c r="F37" s="59">
        <v>24.325061</v>
      </c>
      <c r="G37" s="13">
        <f>F37/25*100</f>
        <v>97.300244</v>
      </c>
    </row>
    <row r="38" spans="3:7" ht="12.75">
      <c r="C38" s="11"/>
      <c r="D38" s="10" t="s">
        <v>123</v>
      </c>
      <c r="E38" s="58">
        <v>-0.0212</v>
      </c>
      <c r="F38" s="13">
        <v>234.86215</v>
      </c>
      <c r="G38" s="13">
        <f>F38/225*100</f>
        <v>104.38317777777779</v>
      </c>
    </row>
    <row r="39" spans="3:7" ht="12.75">
      <c r="C39" s="11"/>
      <c r="D39" s="10" t="s">
        <v>125</v>
      </c>
      <c r="E39" s="58">
        <v>-0.035346</v>
      </c>
      <c r="F39" s="59">
        <v>24.497809</v>
      </c>
      <c r="G39" s="13">
        <f>F39/25*100</f>
        <v>97.991236</v>
      </c>
    </row>
    <row r="40" spans="3:7" ht="12.75">
      <c r="C40" s="11"/>
      <c r="D40" s="10"/>
      <c r="E40" s="58"/>
      <c r="F40" s="13"/>
      <c r="G40" s="13" t="s">
        <v>15</v>
      </c>
    </row>
    <row r="41" spans="3:7" ht="12.75">
      <c r="C41" s="83">
        <v>36691</v>
      </c>
      <c r="D41" s="10" t="s">
        <v>120</v>
      </c>
      <c r="E41" s="58">
        <v>0.674124</v>
      </c>
      <c r="F41" s="13">
        <v>242.514605</v>
      </c>
      <c r="G41" s="13">
        <f>F41/225*100</f>
        <v>107.78426888888887</v>
      </c>
    </row>
    <row r="42" spans="3:7" ht="12.75">
      <c r="C42" s="25" t="s">
        <v>158</v>
      </c>
      <c r="D42" s="10" t="s">
        <v>121</v>
      </c>
      <c r="E42" s="58">
        <v>-0.00535</v>
      </c>
      <c r="F42" s="59">
        <v>23.476716</v>
      </c>
      <c r="G42" s="13">
        <f>F42/25*100</f>
        <v>93.906864</v>
      </c>
    </row>
    <row r="43" spans="3:7" ht="12.75">
      <c r="C43" s="11"/>
      <c r="D43" s="10" t="s">
        <v>122</v>
      </c>
      <c r="E43" s="58">
        <v>0.012377</v>
      </c>
      <c r="F43" s="59">
        <v>23.772655</v>
      </c>
      <c r="G43" s="13">
        <f>F43/25*100</f>
        <v>95.09062</v>
      </c>
    </row>
    <row r="44" spans="3:7" ht="12.75">
      <c r="C44" s="11"/>
      <c r="D44" s="10" t="s">
        <v>123</v>
      </c>
      <c r="E44" s="58">
        <v>-0.002046</v>
      </c>
      <c r="F44" s="13">
        <v>229.296859</v>
      </c>
      <c r="G44" s="13">
        <f>F44/225*100</f>
        <v>101.90971511111111</v>
      </c>
    </row>
    <row r="45" spans="3:7" ht="12.75">
      <c r="C45" s="25"/>
      <c r="D45" s="3" t="s">
        <v>125</v>
      </c>
      <c r="E45" s="58">
        <v>-0.040799</v>
      </c>
      <c r="F45" s="59">
        <v>23.625105</v>
      </c>
      <c r="G45" s="13">
        <f>F45/25*100</f>
        <v>94.50042</v>
      </c>
    </row>
    <row r="46" spans="3:7" ht="12.75">
      <c r="C46" s="35"/>
      <c r="D46" s="4"/>
      <c r="E46" s="5"/>
      <c r="F46" s="5"/>
      <c r="G46" s="37"/>
    </row>
    <row r="47" ht="12.75">
      <c r="C47" s="11"/>
    </row>
    <row r="48" ht="14.25">
      <c r="C48" s="16" t="s">
        <v>23</v>
      </c>
    </row>
    <row r="49" ht="12.75">
      <c r="C49" s="17" t="s">
        <v>24</v>
      </c>
    </row>
    <row r="50" ht="14.25">
      <c r="C50" s="16" t="s">
        <v>25</v>
      </c>
    </row>
    <row r="51" ht="14.25">
      <c r="C51" s="16" t="s">
        <v>26</v>
      </c>
    </row>
    <row r="52" ht="12.75">
      <c r="C52" t="s">
        <v>680</v>
      </c>
    </row>
  </sheetData>
  <printOptions/>
  <pageMargins left="1.21" right="0.29" top="1.01" bottom="0.72" header="0.76" footer="0.5"/>
  <pageSetup firstPageNumber="32" useFirstPageNumber="1" horizontalDpi="600" verticalDpi="600"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4.7109375" style="0" customWidth="1"/>
    <col min="4" max="4" width="7.8515625" style="0" customWidth="1"/>
    <col min="5" max="5" width="9.28125" style="0" customWidth="1"/>
    <col min="6" max="6" width="7.140625" style="0" customWidth="1"/>
    <col min="7" max="7" width="8.8515625" style="0" customWidth="1"/>
    <col min="8" max="8" width="6.28125" style="0" customWidth="1"/>
    <col min="9" max="9" width="9.7109375" style="0" customWidth="1"/>
  </cols>
  <sheetData>
    <row r="1" ht="15.75">
      <c r="A1" s="7" t="s">
        <v>629</v>
      </c>
    </row>
    <row r="2" ht="15.75">
      <c r="B2" s="7" t="s">
        <v>16</v>
      </c>
    </row>
    <row r="3" ht="15.75">
      <c r="B3" s="7" t="s">
        <v>276</v>
      </c>
    </row>
    <row r="4" ht="15.75">
      <c r="B4" s="7" t="s">
        <v>228</v>
      </c>
    </row>
    <row r="5" ht="15.75">
      <c r="B5" s="7"/>
    </row>
    <row r="6" spans="3:4" ht="12.75">
      <c r="C6" s="8"/>
      <c r="D6" s="8"/>
    </row>
    <row r="7" spans="1:11" ht="12.75">
      <c r="A7" s="9"/>
      <c r="B7" s="9"/>
      <c r="C7" s="9"/>
      <c r="D7" s="9"/>
      <c r="E7" s="10" t="s">
        <v>17</v>
      </c>
      <c r="G7" s="9"/>
      <c r="H7" s="9"/>
      <c r="I7" s="9"/>
      <c r="J7" s="9"/>
      <c r="K7" s="10" t="s">
        <v>17</v>
      </c>
    </row>
    <row r="8" spans="1:11" ht="14.25">
      <c r="A8" s="10" t="s">
        <v>18</v>
      </c>
      <c r="B8" s="10" t="s">
        <v>53</v>
      </c>
      <c r="C8" s="10" t="s">
        <v>20</v>
      </c>
      <c r="D8" s="10" t="s">
        <v>21</v>
      </c>
      <c r="E8" s="10" t="s">
        <v>22</v>
      </c>
      <c r="G8" s="10" t="s">
        <v>18</v>
      </c>
      <c r="H8" s="10" t="s">
        <v>53</v>
      </c>
      <c r="I8" s="10" t="s">
        <v>20</v>
      </c>
      <c r="J8" s="10" t="s">
        <v>21</v>
      </c>
      <c r="K8" s="10" t="s">
        <v>22</v>
      </c>
    </row>
    <row r="9" spans="1:11" ht="12.75">
      <c r="A9" s="5"/>
      <c r="B9" s="5"/>
      <c r="C9" s="5"/>
      <c r="D9" s="5"/>
      <c r="E9" s="5"/>
      <c r="G9" s="5"/>
      <c r="H9" s="5"/>
      <c r="I9" s="5"/>
      <c r="J9" s="5"/>
      <c r="K9" s="5"/>
    </row>
    <row r="10" spans="1:11" ht="12.75">
      <c r="A10" s="2"/>
      <c r="B10" s="2"/>
      <c r="C10" s="2"/>
      <c r="D10" s="2"/>
      <c r="E10" s="2"/>
      <c r="G10" s="2"/>
      <c r="H10" s="2"/>
      <c r="I10" s="2"/>
      <c r="J10" s="2"/>
      <c r="K10" s="2"/>
    </row>
    <row r="11" spans="1:11" ht="12.75">
      <c r="A11" s="83">
        <v>36706</v>
      </c>
      <c r="B11" s="10" t="s">
        <v>120</v>
      </c>
      <c r="C11" s="58">
        <v>-2.639383</v>
      </c>
      <c r="D11" s="13">
        <v>226.852633</v>
      </c>
      <c r="E11" s="13">
        <f>D11/225*100</f>
        <v>100.82339244444445</v>
      </c>
      <c r="G11" s="83">
        <v>36706</v>
      </c>
      <c r="H11" s="10" t="s">
        <v>120</v>
      </c>
      <c r="I11" s="58">
        <v>-0.476682</v>
      </c>
      <c r="J11" s="13">
        <v>227.60015</v>
      </c>
      <c r="K11" s="13">
        <f>J11/225*100</f>
        <v>101.15562222222223</v>
      </c>
    </row>
    <row r="12" spans="1:11" ht="12.75">
      <c r="A12" s="25" t="s">
        <v>153</v>
      </c>
      <c r="B12" s="10" t="s">
        <v>121</v>
      </c>
      <c r="C12" s="58">
        <v>-0.00261</v>
      </c>
      <c r="D12" s="59">
        <v>26.025401</v>
      </c>
      <c r="E12" s="13">
        <f>D12/25*100</f>
        <v>104.101604</v>
      </c>
      <c r="G12" s="25" t="s">
        <v>223</v>
      </c>
      <c r="H12" s="10" t="s">
        <v>121</v>
      </c>
      <c r="I12" s="58">
        <v>-0.000842</v>
      </c>
      <c r="J12" s="59">
        <v>26.147161</v>
      </c>
      <c r="K12" s="13">
        <f>J12/25*100</f>
        <v>104.588644</v>
      </c>
    </row>
    <row r="13" spans="1:11" ht="12.75">
      <c r="A13" s="25"/>
      <c r="B13" s="10" t="s">
        <v>122</v>
      </c>
      <c r="C13" s="58">
        <v>0.002976</v>
      </c>
      <c r="D13" s="59">
        <v>26.48282</v>
      </c>
      <c r="E13" s="13">
        <f>D13/25*100</f>
        <v>105.93128</v>
      </c>
      <c r="G13" s="25"/>
      <c r="H13" s="10" t="s">
        <v>122</v>
      </c>
      <c r="I13" s="58">
        <v>0.001879</v>
      </c>
      <c r="J13" s="59">
        <v>26.578059</v>
      </c>
      <c r="K13" s="13">
        <f>J13/25*100</f>
        <v>106.312236</v>
      </c>
    </row>
    <row r="14" spans="1:11" ht="12.75">
      <c r="A14" s="25"/>
      <c r="B14" s="10" t="s">
        <v>123</v>
      </c>
      <c r="C14" s="58">
        <v>-0.019681</v>
      </c>
      <c r="D14" s="13">
        <v>233.69983</v>
      </c>
      <c r="E14" s="13">
        <f>D14/225*100</f>
        <v>103.86659111111112</v>
      </c>
      <c r="G14" s="25"/>
      <c r="H14" s="10" t="s">
        <v>123</v>
      </c>
      <c r="I14" s="58">
        <v>0.013355</v>
      </c>
      <c r="J14" s="13">
        <v>233.582293</v>
      </c>
      <c r="K14" s="13">
        <f>J14/225*100</f>
        <v>103.81435244444444</v>
      </c>
    </row>
    <row r="15" spans="1:11" ht="12.75">
      <c r="A15" s="25"/>
      <c r="B15" s="10" t="s">
        <v>125</v>
      </c>
      <c r="C15" s="58">
        <v>-0.049099</v>
      </c>
      <c r="D15" s="59">
        <v>25.632404</v>
      </c>
      <c r="E15" s="13">
        <f>D15/25*100</f>
        <v>102.52961600000002</v>
      </c>
      <c r="G15" s="25"/>
      <c r="H15" s="10" t="s">
        <v>125</v>
      </c>
      <c r="I15" s="58">
        <v>0.012696</v>
      </c>
      <c r="J15" s="59">
        <v>25.599462</v>
      </c>
      <c r="K15" s="13">
        <f>J15/25*100</f>
        <v>102.397848</v>
      </c>
    </row>
    <row r="16" spans="1:11" ht="12.75">
      <c r="A16" s="25"/>
      <c r="B16" s="10"/>
      <c r="C16" s="58"/>
      <c r="E16" s="13" t="s">
        <v>15</v>
      </c>
      <c r="G16" s="25"/>
      <c r="H16" s="10"/>
      <c r="I16" s="58"/>
      <c r="K16" s="13" t="s">
        <v>15</v>
      </c>
    </row>
    <row r="17" spans="1:11" ht="12.75">
      <c r="A17" s="83">
        <v>36706</v>
      </c>
      <c r="B17" s="10" t="s">
        <v>120</v>
      </c>
      <c r="C17" s="58">
        <v>-0.290503</v>
      </c>
      <c r="D17" s="13">
        <v>227.142083</v>
      </c>
      <c r="E17" s="13">
        <f>D17/225*100</f>
        <v>100.9520368888889</v>
      </c>
      <c r="G17" s="83">
        <v>36706</v>
      </c>
      <c r="H17" s="10" t="s">
        <v>120</v>
      </c>
      <c r="I17" s="58">
        <v>0.146216</v>
      </c>
      <c r="J17" s="13">
        <v>219.970227</v>
      </c>
      <c r="K17" s="13">
        <f>J17/225*100</f>
        <v>97.76454533333333</v>
      </c>
    </row>
    <row r="18" spans="1:11" ht="12.75">
      <c r="A18" s="25" t="s">
        <v>154</v>
      </c>
      <c r="B18" s="10" t="s">
        <v>121</v>
      </c>
      <c r="C18" s="58">
        <v>-0.001061</v>
      </c>
      <c r="D18" s="59">
        <v>25.69378</v>
      </c>
      <c r="E18" s="13">
        <f>D18/25*100</f>
        <v>102.77512</v>
      </c>
      <c r="G18" s="25" t="s">
        <v>224</v>
      </c>
      <c r="H18" s="10" t="s">
        <v>121</v>
      </c>
      <c r="I18" s="58">
        <v>-0.001706</v>
      </c>
      <c r="J18" s="59">
        <v>25.232508</v>
      </c>
      <c r="K18" s="13">
        <f>J18/25*100</f>
        <v>100.930032</v>
      </c>
    </row>
    <row r="19" spans="1:11" ht="12.75">
      <c r="A19" s="25"/>
      <c r="B19" s="10" t="s">
        <v>122</v>
      </c>
      <c r="C19" s="58">
        <v>0.001604</v>
      </c>
      <c r="D19" s="59">
        <v>25.687309</v>
      </c>
      <c r="E19" s="13">
        <f>D19/25*100</f>
        <v>102.74923599999998</v>
      </c>
      <c r="G19" s="25"/>
      <c r="H19" s="10" t="s">
        <v>122</v>
      </c>
      <c r="I19" s="58">
        <v>0.004011</v>
      </c>
      <c r="J19" s="59">
        <v>25.554289</v>
      </c>
      <c r="K19" s="13">
        <f>J19/25*100</f>
        <v>102.217156</v>
      </c>
    </row>
    <row r="20" spans="1:11" ht="12.75">
      <c r="A20" s="25"/>
      <c r="B20" s="10" t="s">
        <v>123</v>
      </c>
      <c r="C20" s="58">
        <v>0.016402</v>
      </c>
      <c r="D20" s="13">
        <v>226.587753</v>
      </c>
      <c r="E20" s="13">
        <f>D20/225*100</f>
        <v>100.705668</v>
      </c>
      <c r="G20" s="25"/>
      <c r="H20" s="10" t="s">
        <v>123</v>
      </c>
      <c r="I20" s="58">
        <v>-0.010211</v>
      </c>
      <c r="J20" s="13">
        <v>230.144098</v>
      </c>
      <c r="K20" s="13">
        <f>J20/225*100</f>
        <v>102.28626577777777</v>
      </c>
    </row>
    <row r="21" spans="1:11" ht="12.75">
      <c r="A21" s="25"/>
      <c r="B21" s="10" t="s">
        <v>125</v>
      </c>
      <c r="C21" s="58">
        <v>0.036256</v>
      </c>
      <c r="D21" s="59">
        <v>25.51816</v>
      </c>
      <c r="E21" s="13">
        <f>D21/25*100</f>
        <v>102.07264</v>
      </c>
      <c r="G21" s="25"/>
      <c r="H21" s="10" t="s">
        <v>125</v>
      </c>
      <c r="I21" s="58">
        <v>0.039349</v>
      </c>
      <c r="J21" s="59">
        <v>25.446496</v>
      </c>
      <c r="K21" s="13">
        <f>J21/25*100</f>
        <v>101.78598400000001</v>
      </c>
    </row>
    <row r="22" spans="1:11" ht="12.75">
      <c r="A22" s="25"/>
      <c r="B22" s="10"/>
      <c r="C22" s="58"/>
      <c r="D22" s="59"/>
      <c r="E22" s="13" t="s">
        <v>15</v>
      </c>
      <c r="G22" s="25"/>
      <c r="H22" s="10"/>
      <c r="I22" s="58"/>
      <c r="J22" s="59"/>
      <c r="K22" s="13" t="s">
        <v>15</v>
      </c>
    </row>
    <row r="23" spans="1:11" ht="12.75">
      <c r="A23" s="83">
        <v>36706</v>
      </c>
      <c r="B23" s="10" t="s">
        <v>120</v>
      </c>
      <c r="C23" s="58">
        <v>-1.788259</v>
      </c>
      <c r="D23" s="13">
        <v>231.818753</v>
      </c>
      <c r="E23" s="13">
        <f>D23/225*100</f>
        <v>103.0305568888889</v>
      </c>
      <c r="G23" s="83">
        <v>36706</v>
      </c>
      <c r="H23" s="10" t="s">
        <v>120</v>
      </c>
      <c r="I23" s="58">
        <v>-0.998206</v>
      </c>
      <c r="J23" s="13">
        <v>223.747829</v>
      </c>
      <c r="K23" s="13">
        <f>J23/225*100</f>
        <v>99.44347955555556</v>
      </c>
    </row>
    <row r="24" spans="1:11" ht="12.75" customHeight="1">
      <c r="A24" s="25" t="s">
        <v>155</v>
      </c>
      <c r="B24" s="10" t="s">
        <v>121</v>
      </c>
      <c r="C24" s="58">
        <v>-0.005056</v>
      </c>
      <c r="D24" s="59">
        <v>26.351981</v>
      </c>
      <c r="E24" s="13">
        <f>D24/25*100</f>
        <v>105.40792399999998</v>
      </c>
      <c r="G24" s="25" t="s">
        <v>225</v>
      </c>
      <c r="H24" s="10" t="s">
        <v>121</v>
      </c>
      <c r="I24" s="58">
        <v>-0.003192</v>
      </c>
      <c r="J24" s="59">
        <v>25.621518</v>
      </c>
      <c r="K24" s="13">
        <f>J24/25*100</f>
        <v>102.486072</v>
      </c>
    </row>
    <row r="25" spans="1:11" ht="12.75">
      <c r="A25" s="25"/>
      <c r="B25" s="10" t="s">
        <v>122</v>
      </c>
      <c r="C25" s="58">
        <v>-0.015046</v>
      </c>
      <c r="D25" s="59">
        <v>26.628536</v>
      </c>
      <c r="E25" s="13">
        <f>D25/25*100</f>
        <v>106.51414400000002</v>
      </c>
      <c r="G25" s="25"/>
      <c r="H25" s="10" t="s">
        <v>122</v>
      </c>
      <c r="I25" s="58">
        <v>0.001113</v>
      </c>
      <c r="J25" s="59">
        <v>25.467791</v>
      </c>
      <c r="K25" s="13">
        <f>J25/25*100</f>
        <v>101.87116400000001</v>
      </c>
    </row>
    <row r="26" spans="1:11" ht="12.75">
      <c r="A26" s="25"/>
      <c r="B26" s="10" t="s">
        <v>123</v>
      </c>
      <c r="C26" s="58">
        <v>0.023991</v>
      </c>
      <c r="D26" s="13">
        <v>232.961174</v>
      </c>
      <c r="E26" s="13">
        <f>D26/225*100</f>
        <v>103.53829955555555</v>
      </c>
      <c r="G26" s="25"/>
      <c r="H26" s="10" t="s">
        <v>123</v>
      </c>
      <c r="I26" s="58">
        <v>-0.007607</v>
      </c>
      <c r="J26" s="13">
        <v>225.61345</v>
      </c>
      <c r="K26" s="13">
        <f>J26/225*100</f>
        <v>100.27264444444444</v>
      </c>
    </row>
    <row r="27" spans="1:11" ht="12.75">
      <c r="A27" s="11"/>
      <c r="B27" s="10" t="s">
        <v>125</v>
      </c>
      <c r="C27" s="58">
        <v>0.050092</v>
      </c>
      <c r="D27" s="59">
        <v>25.724184</v>
      </c>
      <c r="E27" s="13">
        <f>D27/25*100</f>
        <v>102.896736</v>
      </c>
      <c r="G27" s="11"/>
      <c r="H27" s="10" t="s">
        <v>125</v>
      </c>
      <c r="I27" s="58">
        <v>0.044058</v>
      </c>
      <c r="J27" s="59">
        <v>25.20846</v>
      </c>
      <c r="K27" s="13">
        <f>J27/25*100</f>
        <v>100.83384</v>
      </c>
    </row>
    <row r="28" spans="1:11" ht="12.75">
      <c r="A28" s="11"/>
      <c r="B28" s="10"/>
      <c r="C28" s="58"/>
      <c r="D28" s="59"/>
      <c r="E28" s="13" t="s">
        <v>15</v>
      </c>
      <c r="G28" s="11"/>
      <c r="H28" s="10"/>
      <c r="I28" s="58"/>
      <c r="J28" s="59"/>
      <c r="K28" s="13" t="s">
        <v>15</v>
      </c>
    </row>
    <row r="29" spans="1:11" ht="12.75">
      <c r="A29" s="83">
        <v>36706</v>
      </c>
      <c r="B29" s="10" t="s">
        <v>120</v>
      </c>
      <c r="C29" s="58">
        <v>0.629687</v>
      </c>
      <c r="D29" s="13">
        <v>237.665572</v>
      </c>
      <c r="E29" s="13">
        <f>D29/225*100</f>
        <v>105.62914311111112</v>
      </c>
      <c r="G29" s="83">
        <v>36706</v>
      </c>
      <c r="H29" s="10" t="s">
        <v>120</v>
      </c>
      <c r="I29" s="58">
        <v>2.646026</v>
      </c>
      <c r="J29" s="13">
        <v>226.911216</v>
      </c>
      <c r="K29" s="13">
        <f>J29/225*100</f>
        <v>100.84942933333335</v>
      </c>
    </row>
    <row r="30" spans="1:11" ht="12.75">
      <c r="A30" s="25" t="s">
        <v>156</v>
      </c>
      <c r="B30" s="10" t="s">
        <v>121</v>
      </c>
      <c r="C30" s="58">
        <v>0.000523</v>
      </c>
      <c r="D30" s="59">
        <v>26.341579</v>
      </c>
      <c r="E30" s="13">
        <f>D30/25*100</f>
        <v>105.366316</v>
      </c>
      <c r="G30" s="25" t="s">
        <v>226</v>
      </c>
      <c r="H30" s="10" t="s">
        <v>121</v>
      </c>
      <c r="I30" s="58">
        <v>-0.003251</v>
      </c>
      <c r="J30" s="59">
        <v>25.849994</v>
      </c>
      <c r="K30" s="13">
        <f>J30/25*100</f>
        <v>103.399976</v>
      </c>
    </row>
    <row r="31" spans="1:11" ht="12.75">
      <c r="A31" s="11"/>
      <c r="B31" s="10" t="s">
        <v>122</v>
      </c>
      <c r="C31" s="58">
        <v>-0.126466</v>
      </c>
      <c r="D31" s="59">
        <v>26.666343</v>
      </c>
      <c r="E31" s="13">
        <f>D31/25*100</f>
        <v>106.66537200000002</v>
      </c>
      <c r="G31" s="11"/>
      <c r="H31" s="10" t="s">
        <v>122</v>
      </c>
      <c r="I31" s="58">
        <v>0.005657</v>
      </c>
      <c r="J31" s="59">
        <v>25.830373</v>
      </c>
      <c r="K31" s="13">
        <f>J31/25*100</f>
        <v>103.321492</v>
      </c>
    </row>
    <row r="32" spans="1:11" ht="12.75">
      <c r="A32" s="11"/>
      <c r="B32" s="10" t="s">
        <v>123</v>
      </c>
      <c r="C32" s="58">
        <v>-0.16215</v>
      </c>
      <c r="D32" s="13">
        <v>232.316409</v>
      </c>
      <c r="E32" s="13">
        <f>D32/225*100</f>
        <v>103.25173733333332</v>
      </c>
      <c r="G32" s="11"/>
      <c r="H32" s="10" t="s">
        <v>123</v>
      </c>
      <c r="I32" s="58">
        <v>-0.00839</v>
      </c>
      <c r="J32" s="13">
        <v>229.099038</v>
      </c>
      <c r="K32" s="13">
        <f>J32/225*100</f>
        <v>101.82179466666668</v>
      </c>
    </row>
    <row r="33" spans="1:11" ht="12.75">
      <c r="A33" s="11"/>
      <c r="B33" s="10" t="s">
        <v>125</v>
      </c>
      <c r="C33" s="58">
        <v>0.034598</v>
      </c>
      <c r="D33" s="59">
        <v>25.572154</v>
      </c>
      <c r="E33" s="13">
        <f>D33/25*100</f>
        <v>102.288616</v>
      </c>
      <c r="G33" s="11"/>
      <c r="H33" s="10" t="s">
        <v>125</v>
      </c>
      <c r="I33" s="58">
        <v>0.029706</v>
      </c>
      <c r="J33" s="59">
        <v>25.061615</v>
      </c>
      <c r="K33" s="13">
        <f>J33/25*100</f>
        <v>100.24646</v>
      </c>
    </row>
    <row r="34" spans="1:11" ht="12.75">
      <c r="A34" s="11"/>
      <c r="B34" s="10"/>
      <c r="C34" s="58"/>
      <c r="D34" s="59"/>
      <c r="E34" s="13" t="s">
        <v>15</v>
      </c>
      <c r="G34" s="11"/>
      <c r="H34" s="10"/>
      <c r="I34" s="58"/>
      <c r="J34" s="59"/>
      <c r="K34" s="13" t="s">
        <v>15</v>
      </c>
    </row>
    <row r="35" spans="1:11" ht="12.75">
      <c r="A35" s="83">
        <v>36706</v>
      </c>
      <c r="B35" s="10" t="s">
        <v>120</v>
      </c>
      <c r="C35" s="58">
        <v>0.411552</v>
      </c>
      <c r="D35" s="13">
        <v>232.266373</v>
      </c>
      <c r="E35" s="13">
        <f>D35/225*100</f>
        <v>103.2294991111111</v>
      </c>
      <c r="G35" s="83">
        <v>36706</v>
      </c>
      <c r="H35" s="10" t="s">
        <v>120</v>
      </c>
      <c r="I35" s="58">
        <v>0.614896</v>
      </c>
      <c r="J35" s="13">
        <v>234.852528</v>
      </c>
      <c r="K35" s="13">
        <f>J35/225*100</f>
        <v>104.37890133333335</v>
      </c>
    </row>
    <row r="36" spans="1:11" ht="12.75">
      <c r="A36" s="25" t="s">
        <v>157</v>
      </c>
      <c r="B36" s="10" t="s">
        <v>121</v>
      </c>
      <c r="C36" s="58">
        <v>-0.001252</v>
      </c>
      <c r="D36" s="59">
        <v>26.560207</v>
      </c>
      <c r="E36" s="13">
        <f>D36/25*100</f>
        <v>106.240828</v>
      </c>
      <c r="G36" s="25" t="s">
        <v>227</v>
      </c>
      <c r="H36" s="10" t="s">
        <v>121</v>
      </c>
      <c r="I36" s="58">
        <v>-0.005461</v>
      </c>
      <c r="J36" s="59">
        <v>26.55918</v>
      </c>
      <c r="K36" s="13">
        <f>J36/25*100</f>
        <v>106.23671999999999</v>
      </c>
    </row>
    <row r="37" spans="1:11" ht="12.75">
      <c r="A37" s="11"/>
      <c r="B37" s="10" t="s">
        <v>122</v>
      </c>
      <c r="C37" s="58">
        <v>0.001538</v>
      </c>
      <c r="D37" s="59">
        <v>26.430108</v>
      </c>
      <c r="E37" s="13">
        <f>D37/25*100</f>
        <v>105.720432</v>
      </c>
      <c r="G37" s="11"/>
      <c r="H37" s="10" t="s">
        <v>122</v>
      </c>
      <c r="I37" s="58">
        <v>0.004026</v>
      </c>
      <c r="J37" s="59">
        <v>26.251701</v>
      </c>
      <c r="K37" s="13">
        <f>J37/25*100</f>
        <v>105.006804</v>
      </c>
    </row>
    <row r="38" spans="1:11" ht="12.75">
      <c r="A38" s="11"/>
      <c r="B38" s="10" t="s">
        <v>123</v>
      </c>
      <c r="C38" s="58">
        <v>-0.019607</v>
      </c>
      <c r="D38" s="13">
        <v>233.595066</v>
      </c>
      <c r="E38" s="13">
        <f>D38/225*100</f>
        <v>103.82002933333334</v>
      </c>
      <c r="G38" s="11"/>
      <c r="H38" s="10" t="s">
        <v>123</v>
      </c>
      <c r="I38" s="58">
        <v>0.004895</v>
      </c>
      <c r="J38" s="13">
        <v>233.240787</v>
      </c>
      <c r="K38" s="13">
        <f>J38/225*100</f>
        <v>103.662572</v>
      </c>
    </row>
    <row r="39" spans="1:11" ht="12.75">
      <c r="A39" s="11"/>
      <c r="B39" s="10" t="s">
        <v>125</v>
      </c>
      <c r="C39" s="58">
        <v>0.045401</v>
      </c>
      <c r="D39" s="59">
        <v>25.781503</v>
      </c>
      <c r="E39" s="13">
        <f>D39/25*100</f>
        <v>103.126012</v>
      </c>
      <c r="G39" s="11"/>
      <c r="H39" s="10" t="s">
        <v>125</v>
      </c>
      <c r="I39" s="58">
        <v>0.04263</v>
      </c>
      <c r="J39" s="59">
        <v>25.212884</v>
      </c>
      <c r="K39" s="13">
        <f>J39/25*100</f>
        <v>100.85153599999998</v>
      </c>
    </row>
    <row r="40" spans="1:11" ht="12.75">
      <c r="A40" s="11"/>
      <c r="B40" s="10"/>
      <c r="C40" s="58"/>
      <c r="D40" s="13"/>
      <c r="E40" s="13" t="s">
        <v>15</v>
      </c>
      <c r="G40" s="35"/>
      <c r="H40" s="4"/>
      <c r="I40" s="120"/>
      <c r="J40" s="37"/>
      <c r="K40" s="37" t="s">
        <v>15</v>
      </c>
    </row>
    <row r="41" spans="1:11" ht="12.75">
      <c r="A41" s="83">
        <v>36706</v>
      </c>
      <c r="B41" s="10" t="s">
        <v>120</v>
      </c>
      <c r="C41" s="58">
        <v>-0.10742</v>
      </c>
      <c r="D41" s="13">
        <v>221.504899</v>
      </c>
      <c r="E41" s="13">
        <f>D41/225*100</f>
        <v>98.44662177777778</v>
      </c>
      <c r="G41" s="83"/>
      <c r="H41" s="10"/>
      <c r="I41" s="58"/>
      <c r="J41" s="13"/>
      <c r="K41" s="13"/>
    </row>
    <row r="42" spans="1:11" ht="12.75">
      <c r="A42" s="25" t="s">
        <v>158</v>
      </c>
      <c r="B42" s="10" t="s">
        <v>121</v>
      </c>
      <c r="C42" s="58">
        <v>-0.000592</v>
      </c>
      <c r="D42" s="59">
        <v>25.4535</v>
      </c>
      <c r="E42" s="13">
        <f>D42/25*100</f>
        <v>101.81399999999998</v>
      </c>
      <c r="G42" s="25"/>
      <c r="H42" s="10"/>
      <c r="I42" s="58"/>
      <c r="J42" s="59"/>
      <c r="K42" s="13"/>
    </row>
    <row r="43" spans="1:11" ht="12.75">
      <c r="A43" s="11"/>
      <c r="B43" s="10" t="s">
        <v>122</v>
      </c>
      <c r="C43" s="58">
        <v>0.003768</v>
      </c>
      <c r="D43" s="59">
        <v>25.670776</v>
      </c>
      <c r="E43" s="13">
        <f>D43/25*100</f>
        <v>102.683104</v>
      </c>
      <c r="G43" s="11"/>
      <c r="H43" s="10"/>
      <c r="I43" s="58"/>
      <c r="J43" s="59"/>
      <c r="K43" s="13"/>
    </row>
    <row r="44" spans="1:11" ht="12.75">
      <c r="A44" s="11"/>
      <c r="B44" s="10" t="s">
        <v>123</v>
      </c>
      <c r="C44" s="58">
        <v>-0.001239</v>
      </c>
      <c r="D44" s="13">
        <v>231.680021</v>
      </c>
      <c r="E44" s="13">
        <f>D44/225*100</f>
        <v>102.96889822222222</v>
      </c>
      <c r="G44" s="11"/>
      <c r="H44" s="10"/>
      <c r="I44" s="58"/>
      <c r="J44" s="13"/>
      <c r="K44" s="13"/>
    </row>
    <row r="45" spans="1:11" ht="12.75">
      <c r="A45" s="25"/>
      <c r="B45" s="3" t="s">
        <v>125</v>
      </c>
      <c r="C45" s="58">
        <v>-0.003339</v>
      </c>
      <c r="D45" s="59">
        <v>25.607332</v>
      </c>
      <c r="E45" s="13">
        <f>D45/25*100</f>
        <v>102.429328</v>
      </c>
      <c r="G45" s="25"/>
      <c r="H45" s="3"/>
      <c r="I45" s="58"/>
      <c r="J45" s="59"/>
      <c r="K45" s="13"/>
    </row>
    <row r="46" spans="1:11" ht="12.75">
      <c r="A46" s="35"/>
      <c r="B46" s="4"/>
      <c r="C46" s="5"/>
      <c r="D46" s="5"/>
      <c r="E46" s="37"/>
      <c r="G46" s="25"/>
      <c r="H46" s="3"/>
      <c r="I46" s="2"/>
      <c r="J46" s="2"/>
      <c r="K46" s="26"/>
    </row>
    <row r="47" ht="12.75">
      <c r="C47" s="11"/>
    </row>
    <row r="48" ht="14.25">
      <c r="A48" s="16" t="s">
        <v>23</v>
      </c>
    </row>
    <row r="49" ht="12.75">
      <c r="A49" s="17" t="s">
        <v>24</v>
      </c>
    </row>
    <row r="50" ht="14.25">
      <c r="A50" s="16" t="s">
        <v>25</v>
      </c>
    </row>
    <row r="51" ht="14.25">
      <c r="A51" s="16" t="s">
        <v>26</v>
      </c>
    </row>
    <row r="52" ht="12.75">
      <c r="A52" t="s">
        <v>680</v>
      </c>
    </row>
  </sheetData>
  <printOptions/>
  <pageMargins left="1.21" right="0.29" top="1.01" bottom="0.72" header="0.76" footer="0.5"/>
  <pageSetup firstPageNumber="33" useFirstPageNumber="1" horizontalDpi="600" verticalDpi="600" orientation="portrait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" sqref="A2"/>
    </sheetView>
  </sheetViews>
  <sheetFormatPr defaultColWidth="9.140625" defaultRowHeight="12.75"/>
  <cols>
    <col min="4" max="4" width="12.57421875" style="0" customWidth="1"/>
  </cols>
  <sheetData>
    <row r="1" ht="15.75">
      <c r="A1" s="7" t="s">
        <v>630</v>
      </c>
    </row>
    <row r="2" spans="1:2" ht="15.75">
      <c r="A2" t="s">
        <v>15</v>
      </c>
      <c r="B2" s="7" t="s">
        <v>587</v>
      </c>
    </row>
    <row r="11" spans="1:11" ht="14.25">
      <c r="A11" s="10"/>
      <c r="B11" s="10"/>
      <c r="C11" s="10" t="s">
        <v>313</v>
      </c>
      <c r="D11" s="10" t="s">
        <v>344</v>
      </c>
      <c r="E11" s="10" t="s">
        <v>345</v>
      </c>
      <c r="F11" s="10" t="s">
        <v>346</v>
      </c>
      <c r="G11" s="10" t="s">
        <v>347</v>
      </c>
      <c r="H11" s="10" t="s">
        <v>348</v>
      </c>
      <c r="I11" s="10" t="s">
        <v>348</v>
      </c>
      <c r="J11" s="10" t="s">
        <v>338</v>
      </c>
      <c r="K11" s="10" t="s">
        <v>349</v>
      </c>
    </row>
    <row r="12" spans="1:11" ht="14.25">
      <c r="A12" s="4" t="s">
        <v>18</v>
      </c>
      <c r="B12" s="4" t="s">
        <v>53</v>
      </c>
      <c r="C12" s="4" t="s">
        <v>33</v>
      </c>
      <c r="D12" s="4" t="s">
        <v>34</v>
      </c>
      <c r="E12" s="4" t="s">
        <v>281</v>
      </c>
      <c r="F12" s="4" t="s">
        <v>279</v>
      </c>
      <c r="G12" s="4" t="s">
        <v>280</v>
      </c>
      <c r="H12" s="4">
        <v>1</v>
      </c>
      <c r="I12" s="4">
        <v>2</v>
      </c>
      <c r="J12" s="4"/>
      <c r="K12" s="4" t="s">
        <v>178</v>
      </c>
    </row>
    <row r="14" spans="1:11" ht="14.25">
      <c r="A14" s="84">
        <v>36684</v>
      </c>
      <c r="B14" s="11" t="s">
        <v>277</v>
      </c>
      <c r="C14" s="84">
        <v>36717</v>
      </c>
      <c r="D14" s="62" t="s">
        <v>681</v>
      </c>
      <c r="E14" s="21">
        <v>4</v>
      </c>
      <c r="F14" s="74">
        <v>4.2573</v>
      </c>
      <c r="G14" s="74">
        <v>3.8481</v>
      </c>
      <c r="H14" s="12">
        <v>6.4325</v>
      </c>
      <c r="I14" s="12">
        <v>-3.7975</v>
      </c>
      <c r="J14" s="10" t="s">
        <v>342</v>
      </c>
      <c r="K14" s="10" t="s">
        <v>188</v>
      </c>
    </row>
    <row r="15" spans="1:11" ht="14.25">
      <c r="A15" s="84">
        <v>36684</v>
      </c>
      <c r="B15" s="11" t="s">
        <v>125</v>
      </c>
      <c r="C15" s="84">
        <v>36740</v>
      </c>
      <c r="D15" s="62" t="s">
        <v>682</v>
      </c>
      <c r="E15" s="21">
        <v>9</v>
      </c>
      <c r="F15" s="74">
        <v>8.6678</v>
      </c>
      <c r="G15" s="74">
        <v>8.4498</v>
      </c>
      <c r="H15" s="12">
        <v>-3.6911111111111143</v>
      </c>
      <c r="I15" s="12">
        <v>-6.113333333333336</v>
      </c>
      <c r="J15" s="10" t="s">
        <v>343</v>
      </c>
      <c r="K15" s="10" t="s">
        <v>188</v>
      </c>
    </row>
    <row r="16" spans="1:11" ht="14.25">
      <c r="A16" s="84">
        <v>36703</v>
      </c>
      <c r="B16" s="11" t="s">
        <v>277</v>
      </c>
      <c r="C16" s="84">
        <v>36719</v>
      </c>
      <c r="D16" s="62" t="s">
        <v>681</v>
      </c>
      <c r="E16" s="21">
        <v>4</v>
      </c>
      <c r="F16" s="74">
        <v>4.2122</v>
      </c>
      <c r="G16" s="74">
        <v>4.2677</v>
      </c>
      <c r="H16" s="12">
        <v>5.305</v>
      </c>
      <c r="I16" s="12">
        <v>6.69249999999999</v>
      </c>
      <c r="J16" s="10" t="s">
        <v>342</v>
      </c>
      <c r="K16" s="10" t="s">
        <v>188</v>
      </c>
    </row>
    <row r="17" spans="1:11" ht="14.25">
      <c r="A17" s="84">
        <v>36703</v>
      </c>
      <c r="B17" s="11" t="s">
        <v>125</v>
      </c>
      <c r="C17" s="84">
        <v>36746</v>
      </c>
      <c r="D17" s="62" t="s">
        <v>682</v>
      </c>
      <c r="E17" s="21">
        <v>9</v>
      </c>
      <c r="F17" s="74">
        <v>8.3859</v>
      </c>
      <c r="G17" s="74">
        <v>9.4437</v>
      </c>
      <c r="H17" s="12">
        <v>-6.8233333333333395</v>
      </c>
      <c r="I17" s="12">
        <v>4.93</v>
      </c>
      <c r="J17" s="10" t="s">
        <v>343</v>
      </c>
      <c r="K17" s="10" t="s">
        <v>188</v>
      </c>
    </row>
    <row r="18" spans="1:11" ht="14.25">
      <c r="A18" s="84">
        <v>36851</v>
      </c>
      <c r="B18" s="11" t="s">
        <v>464</v>
      </c>
      <c r="C18" s="84">
        <v>36866</v>
      </c>
      <c r="D18" s="62" t="s">
        <v>683</v>
      </c>
      <c r="E18" s="21">
        <v>9</v>
      </c>
      <c r="F18" s="74">
        <v>9.0843</v>
      </c>
      <c r="G18" s="74">
        <v>8.7507</v>
      </c>
      <c r="H18" s="12">
        <f>100*((F18-E18)/E18)</f>
        <v>0.9366666666666745</v>
      </c>
      <c r="I18" s="12">
        <f>100*((G18-E18)/E18)</f>
        <v>-2.7699999999999987</v>
      </c>
      <c r="J18" s="10" t="s">
        <v>554</v>
      </c>
      <c r="K18" s="10" t="s">
        <v>188</v>
      </c>
    </row>
    <row r="19" spans="1:11" ht="12.75" customHeight="1">
      <c r="A19" s="84">
        <v>36844</v>
      </c>
      <c r="B19" s="11" t="s">
        <v>277</v>
      </c>
      <c r="C19" s="84">
        <v>36930</v>
      </c>
      <c r="D19" s="62" t="s">
        <v>681</v>
      </c>
      <c r="E19" s="21">
        <v>4</v>
      </c>
      <c r="F19" s="74">
        <v>4.2949</v>
      </c>
      <c r="G19" s="74">
        <v>3.6767</v>
      </c>
      <c r="H19" s="12">
        <f>100*((F19-E19)/E19)</f>
        <v>7.372500000000004</v>
      </c>
      <c r="I19" s="12">
        <f>100*((G19-E19)/E19)</f>
        <v>-8.082500000000003</v>
      </c>
      <c r="J19" s="10" t="s">
        <v>342</v>
      </c>
      <c r="K19" s="10" t="s">
        <v>188</v>
      </c>
    </row>
    <row r="20" spans="1:11" ht="14.25">
      <c r="A20" s="84">
        <v>36860</v>
      </c>
      <c r="B20" s="11" t="s">
        <v>277</v>
      </c>
      <c r="C20" s="84">
        <v>36931</v>
      </c>
      <c r="D20" s="62" t="s">
        <v>681</v>
      </c>
      <c r="E20" s="21">
        <v>4</v>
      </c>
      <c r="F20" s="74">
        <v>4.0755</v>
      </c>
      <c r="G20" s="74">
        <v>3.8994</v>
      </c>
      <c r="H20" s="12">
        <f>100*((F20-E20)/E20)</f>
        <v>1.8874999999999975</v>
      </c>
      <c r="I20" s="12">
        <f>100*((G20-E20)/E20)</f>
        <v>-2.5150000000000006</v>
      </c>
      <c r="J20" s="10" t="s">
        <v>342</v>
      </c>
      <c r="K20" s="10" t="s">
        <v>188</v>
      </c>
    </row>
    <row r="21" spans="1:11" ht="14.25">
      <c r="A21" s="84">
        <v>36844</v>
      </c>
      <c r="B21" s="11" t="s">
        <v>125</v>
      </c>
      <c r="C21" s="84">
        <v>36951</v>
      </c>
      <c r="D21" s="62" t="s">
        <v>682</v>
      </c>
      <c r="E21" s="21">
        <v>9</v>
      </c>
      <c r="F21" s="74">
        <v>9.275</v>
      </c>
      <c r="G21" s="74">
        <v>9.627</v>
      </c>
      <c r="H21" s="12">
        <f>100*((F21-E21)/E21)</f>
        <v>3.05555555555556</v>
      </c>
      <c r="I21" s="12">
        <f>100*((G21-E21)/E21)</f>
        <v>6.966666666666674</v>
      </c>
      <c r="J21" s="10" t="s">
        <v>343</v>
      </c>
      <c r="K21" s="10" t="s">
        <v>188</v>
      </c>
    </row>
    <row r="22" spans="1:11" ht="14.25">
      <c r="A22" s="84">
        <v>36860</v>
      </c>
      <c r="B22" s="11" t="s">
        <v>125</v>
      </c>
      <c r="C22" s="84">
        <v>36950</v>
      </c>
      <c r="D22" s="62" t="s">
        <v>682</v>
      </c>
      <c r="E22" s="21">
        <v>9</v>
      </c>
      <c r="F22" s="74">
        <v>9.269</v>
      </c>
      <c r="G22" s="74">
        <v>9.828</v>
      </c>
      <c r="H22" s="12">
        <f>100*((F22-E22)/E22)</f>
        <v>2.9888888888888903</v>
      </c>
      <c r="I22" s="12">
        <f>100*((G22-E22)/E22)</f>
        <v>9.199999999999992</v>
      </c>
      <c r="J22" s="10" t="s">
        <v>343</v>
      </c>
      <c r="K22" s="10" t="s">
        <v>188</v>
      </c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5" ht="14.25">
      <c r="A25" s="16" t="s">
        <v>182</v>
      </c>
    </row>
    <row r="26" ht="12.75">
      <c r="A26" s="17" t="s">
        <v>183</v>
      </c>
    </row>
    <row r="27" ht="14.25">
      <c r="A27" s="16" t="s">
        <v>340</v>
      </c>
    </row>
    <row r="28" ht="15" customHeight="1">
      <c r="A28" s="16" t="s">
        <v>684</v>
      </c>
    </row>
    <row r="29" ht="15" customHeight="1">
      <c r="A29" s="16" t="s">
        <v>685</v>
      </c>
    </row>
    <row r="30" ht="15" customHeight="1">
      <c r="A30" s="16" t="s">
        <v>686</v>
      </c>
    </row>
  </sheetData>
  <printOptions/>
  <pageMargins left="1.16" right="0.38" top="1.19" bottom="1" header="0.5" footer="0.5"/>
  <pageSetup firstPageNumber="34" useFirstPageNumber="1" horizontalDpi="600" verticalDpi="60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288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42" customWidth="1"/>
    <col min="2" max="2" width="6.421875" style="142" customWidth="1"/>
    <col min="3" max="9" width="7.7109375" style="142" customWidth="1"/>
    <col min="10" max="11" width="10.8515625" style="142" customWidth="1"/>
    <col min="12" max="16" width="9.140625" style="142" customWidth="1"/>
    <col min="17" max="17" width="18.00390625" style="142" customWidth="1"/>
    <col min="18" max="18" width="16.57421875" style="142" customWidth="1"/>
    <col min="19" max="19" width="11.28125" style="142" customWidth="1"/>
    <col min="20" max="20" width="10.7109375" style="142" customWidth="1"/>
    <col min="21" max="21" width="10.421875" style="142" customWidth="1"/>
    <col min="22" max="22" width="9.140625" style="142" customWidth="1"/>
    <col min="23" max="23" width="10.7109375" style="142" customWidth="1"/>
    <col min="24" max="24" width="10.8515625" style="142" customWidth="1"/>
    <col min="25" max="25" width="10.421875" style="142" customWidth="1"/>
    <col min="26" max="26" width="11.28125" style="142" customWidth="1"/>
    <col min="27" max="16384" width="9.140625" style="142" customWidth="1"/>
  </cols>
  <sheetData>
    <row r="1" ht="15.75">
      <c r="A1" s="141" t="s">
        <v>588</v>
      </c>
    </row>
    <row r="2" spans="1:13" ht="18.75">
      <c r="A2" s="143"/>
      <c r="B2" s="144" t="s">
        <v>687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5.75">
      <c r="A3" s="143"/>
      <c r="B3" s="144" t="s">
        <v>688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5.75">
      <c r="A4" s="143"/>
      <c r="B4" s="144" t="s">
        <v>446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5.75">
      <c r="A5" s="143"/>
      <c r="B5" s="144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/>
      <c r="B6" s="144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3"/>
      <c r="B7" s="14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5.75">
      <c r="A8" s="143"/>
      <c r="B8" s="14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12.75">
      <c r="A9" s="143"/>
      <c r="B9" s="170" t="s">
        <v>313</v>
      </c>
      <c r="C9" s="170" t="s">
        <v>313</v>
      </c>
      <c r="D9" s="170" t="s">
        <v>313</v>
      </c>
      <c r="E9" s="170" t="s">
        <v>313</v>
      </c>
      <c r="F9" s="170" t="s">
        <v>313</v>
      </c>
      <c r="G9" s="170" t="s">
        <v>313</v>
      </c>
      <c r="H9" s="170" t="s">
        <v>313</v>
      </c>
      <c r="I9" s="170" t="s">
        <v>313</v>
      </c>
      <c r="J9" s="10" t="s">
        <v>345</v>
      </c>
      <c r="K9" s="10" t="s">
        <v>27</v>
      </c>
      <c r="L9" s="143"/>
      <c r="M9" s="143"/>
    </row>
    <row r="10" spans="1:16" ht="12.75">
      <c r="A10" s="147" t="s">
        <v>19</v>
      </c>
      <c r="B10" s="169" t="s">
        <v>476</v>
      </c>
      <c r="C10" s="169" t="s">
        <v>477</v>
      </c>
      <c r="D10" s="169" t="s">
        <v>478</v>
      </c>
      <c r="E10" s="169" t="s">
        <v>479</v>
      </c>
      <c r="F10" s="169" t="s">
        <v>480</v>
      </c>
      <c r="G10" s="169" t="s">
        <v>481</v>
      </c>
      <c r="H10" s="169" t="s">
        <v>482</v>
      </c>
      <c r="I10" s="169" t="s">
        <v>483</v>
      </c>
      <c r="J10" s="4" t="s">
        <v>281</v>
      </c>
      <c r="K10" s="4" t="s">
        <v>281</v>
      </c>
      <c r="L10" s="148" t="s">
        <v>286</v>
      </c>
      <c r="M10" s="148" t="s">
        <v>447</v>
      </c>
      <c r="O10"/>
      <c r="P10"/>
    </row>
    <row r="11" spans="15:21" ht="12.75">
      <c r="O11"/>
      <c r="P11"/>
      <c r="Q11" s="149"/>
      <c r="S11" s="150"/>
      <c r="T11" s="151"/>
      <c r="U11" s="152"/>
    </row>
    <row r="12" spans="1:21" ht="12.75">
      <c r="A12" s="145" t="s">
        <v>392</v>
      </c>
      <c r="B12" s="153">
        <v>19.27</v>
      </c>
      <c r="C12" s="153">
        <v>21.18</v>
      </c>
      <c r="D12" s="153">
        <v>23.25</v>
      </c>
      <c r="E12" s="153">
        <v>21.42</v>
      </c>
      <c r="F12" s="153">
        <v>21.78</v>
      </c>
      <c r="G12" s="153">
        <v>23.97</v>
      </c>
      <c r="H12" s="153">
        <v>19.34</v>
      </c>
      <c r="I12" s="153">
        <v>19.42</v>
      </c>
      <c r="J12" s="152">
        <v>20</v>
      </c>
      <c r="K12" s="153">
        <f>AVERAGE(B12:I12)</f>
        <v>21.20375</v>
      </c>
      <c r="L12" s="150">
        <f>STDEV(B12:I12)</f>
        <v>1.797354703048743</v>
      </c>
      <c r="M12" s="150">
        <f>(L12/K12)*100</f>
        <v>8.47658882531978</v>
      </c>
      <c r="O12"/>
      <c r="P12"/>
      <c r="Q12" s="149"/>
      <c r="S12" s="152"/>
      <c r="T12" s="151"/>
      <c r="U12" s="152"/>
    </row>
    <row r="13" spans="1:21" ht="12.75">
      <c r="A13" s="145" t="s">
        <v>393</v>
      </c>
      <c r="B13" s="153">
        <v>19.56</v>
      </c>
      <c r="C13" s="153">
        <v>21.68</v>
      </c>
      <c r="D13" s="153">
        <v>22.57</v>
      </c>
      <c r="E13" s="153">
        <v>20.14</v>
      </c>
      <c r="F13" s="153">
        <v>21.1</v>
      </c>
      <c r="G13" s="153">
        <v>22.14</v>
      </c>
      <c r="H13" s="153">
        <v>19.03</v>
      </c>
      <c r="I13" s="153">
        <v>18.7</v>
      </c>
      <c r="J13" s="152">
        <v>20</v>
      </c>
      <c r="K13" s="153">
        <f aca="true" t="shared" si="0" ref="K13:K32">AVERAGE(B13:D13)</f>
        <v>21.27</v>
      </c>
      <c r="L13" s="150">
        <f aca="true" t="shared" si="1" ref="L13:L32">STDEV(B13:D13)</f>
        <v>1.5463182078731936</v>
      </c>
      <c r="M13" s="150">
        <f aca="true" t="shared" si="2" ref="M13:M32">(L13/K13)*100</f>
        <v>7.269949261275005</v>
      </c>
      <c r="O13"/>
      <c r="P13"/>
      <c r="Q13" s="149"/>
      <c r="S13" s="152"/>
      <c r="T13" s="151"/>
      <c r="U13" s="152"/>
    </row>
    <row r="14" spans="1:21" ht="14.25">
      <c r="A14" s="154" t="s">
        <v>448</v>
      </c>
      <c r="B14" s="153">
        <v>6.0764</v>
      </c>
      <c r="C14" s="153">
        <v>6.11161</v>
      </c>
      <c r="D14" s="153">
        <v>6.38032</v>
      </c>
      <c r="E14" s="153">
        <v>6.03055</v>
      </c>
      <c r="F14" s="153">
        <v>6.07814</v>
      </c>
      <c r="G14" s="153">
        <v>6.07838</v>
      </c>
      <c r="H14" s="153">
        <v>5.02127</v>
      </c>
      <c r="I14" s="153">
        <v>5.1721</v>
      </c>
      <c r="J14" s="152">
        <v>6</v>
      </c>
      <c r="K14" s="153">
        <f t="shared" si="0"/>
        <v>6.189443333333333</v>
      </c>
      <c r="L14" s="150">
        <f t="shared" si="1"/>
        <v>0.16623887160750567</v>
      </c>
      <c r="M14" s="150">
        <f t="shared" si="2"/>
        <v>2.6858452796913723</v>
      </c>
      <c r="O14"/>
      <c r="P14"/>
      <c r="Q14" s="149"/>
      <c r="S14" s="152"/>
      <c r="T14" s="151"/>
      <c r="U14" s="152"/>
    </row>
    <row r="15" spans="1:19" ht="14.25">
      <c r="A15" s="154" t="s">
        <v>449</v>
      </c>
      <c r="B15" s="153">
        <v>8.77466</v>
      </c>
      <c r="C15" s="153">
        <v>9.46668</v>
      </c>
      <c r="D15" s="153">
        <v>9.65821</v>
      </c>
      <c r="E15" s="153">
        <v>8.45547</v>
      </c>
      <c r="F15" s="153">
        <v>8.83478</v>
      </c>
      <c r="G15" s="153">
        <v>9.02015</v>
      </c>
      <c r="H15" s="153">
        <v>7.56496</v>
      </c>
      <c r="I15" s="153">
        <v>7.60096</v>
      </c>
      <c r="J15" s="152">
        <v>9</v>
      </c>
      <c r="K15" s="153">
        <f t="shared" si="0"/>
        <v>9.299850000000001</v>
      </c>
      <c r="L15" s="150">
        <f t="shared" si="1"/>
        <v>0.46480031981486775</v>
      </c>
      <c r="M15" s="150">
        <f t="shared" si="2"/>
        <v>4.997933513065993</v>
      </c>
      <c r="O15"/>
      <c r="P15"/>
      <c r="Q15" s="152"/>
      <c r="R15" s="151"/>
      <c r="S15" s="152"/>
    </row>
    <row r="16" spans="1:19" ht="12.75">
      <c r="A16" s="145" t="s">
        <v>396</v>
      </c>
      <c r="B16" s="155">
        <v>125.82</v>
      </c>
      <c r="C16" s="155">
        <v>120.21</v>
      </c>
      <c r="D16" s="155">
        <v>122.82</v>
      </c>
      <c r="E16" s="155">
        <v>111.58</v>
      </c>
      <c r="F16" s="155">
        <v>113.06</v>
      </c>
      <c r="G16" s="155">
        <v>109.44</v>
      </c>
      <c r="H16" s="155">
        <v>96.36</v>
      </c>
      <c r="I16" s="155">
        <v>96.07</v>
      </c>
      <c r="J16" s="152">
        <v>120</v>
      </c>
      <c r="K16" s="155">
        <f t="shared" si="0"/>
        <v>122.94999999999999</v>
      </c>
      <c r="L16" s="150">
        <f t="shared" si="1"/>
        <v>2.807258449092553</v>
      </c>
      <c r="M16" s="150">
        <f t="shared" si="2"/>
        <v>2.283252093609234</v>
      </c>
      <c r="O16" s="149"/>
      <c r="Q16" s="152"/>
      <c r="R16" s="151"/>
      <c r="S16" s="150"/>
    </row>
    <row r="17" spans="1:19" ht="14.25">
      <c r="A17" s="154" t="s">
        <v>450</v>
      </c>
      <c r="B17" s="153">
        <v>1.84563</v>
      </c>
      <c r="C17" s="153">
        <v>1.86533</v>
      </c>
      <c r="D17" s="153">
        <v>1.93735</v>
      </c>
      <c r="E17" s="153">
        <v>1.80214</v>
      </c>
      <c r="F17" s="153">
        <v>1.85349</v>
      </c>
      <c r="G17" s="153">
        <v>1.75489</v>
      </c>
      <c r="H17" s="153">
        <v>1.49795</v>
      </c>
      <c r="I17" s="153">
        <v>1.5319</v>
      </c>
      <c r="J17" s="150">
        <v>2.5</v>
      </c>
      <c r="K17" s="153">
        <f t="shared" si="0"/>
        <v>1.88277</v>
      </c>
      <c r="L17" s="150">
        <f t="shared" si="1"/>
        <v>0.048283069496456284</v>
      </c>
      <c r="M17" s="150">
        <f t="shared" si="2"/>
        <v>2.5644698766421965</v>
      </c>
      <c r="O17" s="149"/>
      <c r="P17" s="156"/>
      <c r="Q17" s="150"/>
      <c r="R17" s="151"/>
      <c r="S17" s="150"/>
    </row>
    <row r="18" spans="1:19" ht="14.25">
      <c r="A18" s="154" t="s">
        <v>451</v>
      </c>
      <c r="B18" s="153">
        <v>35.11762</v>
      </c>
      <c r="C18" s="153">
        <v>35.11981</v>
      </c>
      <c r="D18" s="153">
        <v>35.91773</v>
      </c>
      <c r="E18" s="153">
        <v>31.79742</v>
      </c>
      <c r="F18" s="153">
        <v>32.65998</v>
      </c>
      <c r="G18" s="153">
        <v>31.92928</v>
      </c>
      <c r="H18" s="153">
        <v>26.32681</v>
      </c>
      <c r="I18" s="153">
        <v>26.85217</v>
      </c>
      <c r="J18" s="152">
        <v>35</v>
      </c>
      <c r="K18" s="153">
        <f t="shared" si="0"/>
        <v>35.38505333333333</v>
      </c>
      <c r="L18" s="150">
        <f t="shared" si="1"/>
        <v>0.46131282491780434</v>
      </c>
      <c r="M18" s="150">
        <f t="shared" si="2"/>
        <v>1.3036940218011193</v>
      </c>
      <c r="O18" s="149"/>
      <c r="P18" s="156"/>
      <c r="Q18" s="150"/>
      <c r="R18" s="151"/>
      <c r="S18" s="150"/>
    </row>
    <row r="19" spans="1:26" ht="12.75">
      <c r="A19" s="145" t="s">
        <v>400</v>
      </c>
      <c r="B19" s="153">
        <v>31.3</v>
      </c>
      <c r="C19" s="153">
        <v>32.08</v>
      </c>
      <c r="D19" s="153">
        <v>32.55</v>
      </c>
      <c r="E19" s="153">
        <v>28.39</v>
      </c>
      <c r="F19" s="153">
        <v>28.87</v>
      </c>
      <c r="G19" s="153">
        <v>28.34</v>
      </c>
      <c r="H19" s="153">
        <v>24.28</v>
      </c>
      <c r="I19" s="153">
        <v>23.56</v>
      </c>
      <c r="J19" s="152">
        <v>30</v>
      </c>
      <c r="K19" s="153">
        <f t="shared" si="0"/>
        <v>31.976666666666663</v>
      </c>
      <c r="L19" s="150">
        <f t="shared" si="1"/>
        <v>0.6313741627064231</v>
      </c>
      <c r="M19" s="150">
        <f t="shared" si="2"/>
        <v>1.9744839863642962</v>
      </c>
      <c r="O19" s="149"/>
      <c r="P19" s="156"/>
      <c r="Q19" s="150"/>
      <c r="R19" s="150"/>
      <c r="S19" s="150"/>
      <c r="T19" s="150"/>
      <c r="U19"/>
      <c r="V19" s="150"/>
      <c r="W19" s="157"/>
      <c r="X19" s="151"/>
      <c r="Y19" s="152"/>
      <c r="Z19" s="152"/>
    </row>
    <row r="20" spans="1:26" ht="12.75">
      <c r="A20" s="145" t="s">
        <v>401</v>
      </c>
      <c r="B20" s="153">
        <v>20.51</v>
      </c>
      <c r="C20" s="153">
        <v>21.85</v>
      </c>
      <c r="D20" s="153">
        <v>21.17</v>
      </c>
      <c r="E20" s="153">
        <v>19.29</v>
      </c>
      <c r="F20" s="153">
        <v>19.34</v>
      </c>
      <c r="G20" s="153">
        <v>19.22</v>
      </c>
      <c r="H20" s="153">
        <v>16.34</v>
      </c>
      <c r="I20" s="153">
        <v>16.22</v>
      </c>
      <c r="J20" s="152">
        <v>20</v>
      </c>
      <c r="K20" s="153">
        <f t="shared" si="0"/>
        <v>21.176666666666666</v>
      </c>
      <c r="L20" s="150">
        <f t="shared" si="1"/>
        <v>0.6700248751602116</v>
      </c>
      <c r="M20" s="150">
        <f t="shared" si="2"/>
        <v>3.1639770588393437</v>
      </c>
      <c r="O20" s="149"/>
      <c r="P20" s="156"/>
      <c r="Q20" s="152"/>
      <c r="R20" s="152"/>
      <c r="S20" s="152"/>
      <c r="T20" s="152"/>
      <c r="U20"/>
      <c r="V20" s="150"/>
      <c r="W20" s="157"/>
      <c r="X20" s="151"/>
      <c r="Y20" s="150"/>
      <c r="Z20" s="150"/>
    </row>
    <row r="21" spans="1:26" ht="12.75">
      <c r="A21" s="145" t="s">
        <v>121</v>
      </c>
      <c r="B21" s="153">
        <v>40.31</v>
      </c>
      <c r="C21" s="153">
        <v>40.14</v>
      </c>
      <c r="D21" s="153">
        <v>41.19</v>
      </c>
      <c r="E21" s="153">
        <v>37.66</v>
      </c>
      <c r="F21" s="153">
        <v>37.53</v>
      </c>
      <c r="G21" s="153">
        <v>38.56</v>
      </c>
      <c r="H21" s="153">
        <v>32.09</v>
      </c>
      <c r="I21" s="153">
        <v>32.52</v>
      </c>
      <c r="J21" s="152">
        <v>40</v>
      </c>
      <c r="K21" s="153">
        <f t="shared" si="0"/>
        <v>40.54666666666667</v>
      </c>
      <c r="L21" s="150">
        <f t="shared" si="1"/>
        <v>0.5635896852614549</v>
      </c>
      <c r="M21" s="150">
        <f t="shared" si="2"/>
        <v>1.3899778492143742</v>
      </c>
      <c r="O21" s="145"/>
      <c r="P21" s="156"/>
      <c r="Q21" s="150"/>
      <c r="R21" s="150"/>
      <c r="S21" s="150"/>
      <c r="T21" s="150"/>
      <c r="U21"/>
      <c r="V21" s="150"/>
      <c r="W21" s="157"/>
      <c r="X21" s="151"/>
      <c r="Y21" s="150"/>
      <c r="Z21" s="150"/>
    </row>
    <row r="22" spans="1:36" ht="12.75">
      <c r="A22" s="145" t="s">
        <v>120</v>
      </c>
      <c r="B22" s="153">
        <v>65.51</v>
      </c>
      <c r="C22" s="153">
        <v>79.78</v>
      </c>
      <c r="D22" s="153">
        <v>92.73</v>
      </c>
      <c r="E22" s="153">
        <v>66.42</v>
      </c>
      <c r="F22" s="153">
        <v>64.76</v>
      </c>
      <c r="G22" s="153">
        <v>64.31</v>
      </c>
      <c r="H22" s="153">
        <v>57.4</v>
      </c>
      <c r="I22" s="153">
        <v>65.33</v>
      </c>
      <c r="J22" s="152">
        <v>100</v>
      </c>
      <c r="K22" s="153">
        <f t="shared" si="0"/>
        <v>79.34000000000002</v>
      </c>
      <c r="L22" s="150">
        <f t="shared" si="1"/>
        <v>13.615333268047399</v>
      </c>
      <c r="M22" s="150">
        <f t="shared" si="2"/>
        <v>17.16074271243685</v>
      </c>
      <c r="O22" s="145"/>
      <c r="P22" s="156"/>
      <c r="Q22" s="150"/>
      <c r="R22" s="150"/>
      <c r="S22" s="150"/>
      <c r="T22" s="150"/>
      <c r="U22"/>
      <c r="V22" s="150"/>
      <c r="W22" s="157"/>
      <c r="X22" s="151"/>
      <c r="Y22" s="150"/>
      <c r="Z22" s="150"/>
      <c r="AB22" s="145"/>
      <c r="AC22" s="156"/>
      <c r="AD22" s="150"/>
      <c r="AE22" s="150"/>
      <c r="AF22" s="150"/>
      <c r="AG22" s="150"/>
      <c r="AH22"/>
      <c r="AI22" s="150"/>
      <c r="AJ22" s="157"/>
    </row>
    <row r="23" spans="1:36" ht="12.75">
      <c r="A23" s="145" t="s">
        <v>402</v>
      </c>
      <c r="B23" s="153">
        <v>26.11</v>
      </c>
      <c r="C23" s="153">
        <v>25.29</v>
      </c>
      <c r="D23" s="153">
        <v>25.77</v>
      </c>
      <c r="E23" s="153">
        <v>25.55</v>
      </c>
      <c r="F23" s="153">
        <v>25.78</v>
      </c>
      <c r="G23" s="153">
        <v>24.25</v>
      </c>
      <c r="H23" s="153">
        <v>20.94</v>
      </c>
      <c r="I23" s="153">
        <v>21.04</v>
      </c>
      <c r="J23" s="152">
        <v>25</v>
      </c>
      <c r="K23" s="153">
        <f t="shared" si="0"/>
        <v>25.723333333333333</v>
      </c>
      <c r="L23" s="150">
        <f t="shared" si="1"/>
        <v>0.41198705481261166</v>
      </c>
      <c r="M23" s="150">
        <f t="shared" si="2"/>
        <v>1.6016083509625956</v>
      </c>
      <c r="O23" s="145"/>
      <c r="P23" s="156"/>
      <c r="Q23" s="150"/>
      <c r="R23" s="150"/>
      <c r="S23" s="150"/>
      <c r="T23" s="150"/>
      <c r="U23"/>
      <c r="V23" s="150"/>
      <c r="W23" s="157"/>
      <c r="X23" s="151"/>
      <c r="Y23" s="150"/>
      <c r="Z23" s="150"/>
      <c r="AB23" s="145"/>
      <c r="AC23" s="156"/>
      <c r="AD23" s="150"/>
      <c r="AE23" s="150"/>
      <c r="AF23" s="150"/>
      <c r="AG23" s="150"/>
      <c r="AH23"/>
      <c r="AI23" s="150"/>
      <c r="AJ23" s="157"/>
    </row>
    <row r="24" spans="1:36" ht="12.75">
      <c r="A24" s="145" t="s">
        <v>290</v>
      </c>
      <c r="B24" s="153">
        <v>57.49</v>
      </c>
      <c r="C24" s="153">
        <v>56.58</v>
      </c>
      <c r="D24" s="153">
        <v>61.85</v>
      </c>
      <c r="E24" s="153">
        <v>59.23</v>
      </c>
      <c r="F24" s="153">
        <v>61.09</v>
      </c>
      <c r="G24" s="153">
        <v>58.04</v>
      </c>
      <c r="H24" s="153">
        <v>47.76</v>
      </c>
      <c r="I24" s="153">
        <v>50.9</v>
      </c>
      <c r="J24" s="152">
        <v>60</v>
      </c>
      <c r="K24" s="153">
        <f t="shared" si="0"/>
        <v>58.63999999999999</v>
      </c>
      <c r="L24" s="150">
        <f t="shared" si="1"/>
        <v>2.8169309540705116</v>
      </c>
      <c r="M24" s="150">
        <f t="shared" si="2"/>
        <v>4.803770385522701</v>
      </c>
      <c r="O24" s="145"/>
      <c r="P24" s="156"/>
      <c r="Q24" s="150"/>
      <c r="R24" s="150"/>
      <c r="S24" s="150"/>
      <c r="T24" s="150"/>
      <c r="U24"/>
      <c r="V24" s="150"/>
      <c r="W24" s="157"/>
      <c r="X24" s="151"/>
      <c r="Y24" s="150"/>
      <c r="Z24" s="150"/>
      <c r="AB24" s="145"/>
      <c r="AC24" s="156"/>
      <c r="AD24" s="150"/>
      <c r="AE24" s="150"/>
      <c r="AF24" s="150"/>
      <c r="AG24" s="150"/>
      <c r="AH24"/>
      <c r="AI24" s="150"/>
      <c r="AJ24" s="157"/>
    </row>
    <row r="25" spans="1:36" ht="12.75">
      <c r="A25" s="145" t="s">
        <v>122</v>
      </c>
      <c r="B25" s="153">
        <v>19.87</v>
      </c>
      <c r="C25" s="153">
        <v>20.57</v>
      </c>
      <c r="D25" s="153">
        <v>20.97</v>
      </c>
      <c r="E25" s="153">
        <v>19.95</v>
      </c>
      <c r="F25" s="153">
        <v>19.46</v>
      </c>
      <c r="G25" s="153">
        <v>19.24</v>
      </c>
      <c r="H25" s="153">
        <v>16.79</v>
      </c>
      <c r="I25" s="153">
        <v>16.47</v>
      </c>
      <c r="J25" s="152">
        <v>20</v>
      </c>
      <c r="K25" s="153">
        <f t="shared" si="0"/>
        <v>20.47</v>
      </c>
      <c r="L25" s="150">
        <f t="shared" si="1"/>
        <v>0.5567764362831574</v>
      </c>
      <c r="M25" s="150">
        <f t="shared" si="2"/>
        <v>2.719963049746739</v>
      </c>
      <c r="O25" s="145"/>
      <c r="P25" s="156"/>
      <c r="Q25" s="150"/>
      <c r="R25" s="150"/>
      <c r="S25" s="150"/>
      <c r="T25" s="150"/>
      <c r="U25"/>
      <c r="V25" s="150"/>
      <c r="W25" s="157"/>
      <c r="X25" s="151"/>
      <c r="Y25" s="150"/>
      <c r="Z25" s="150"/>
      <c r="AB25" s="145"/>
      <c r="AC25" s="156"/>
      <c r="AD25" s="150"/>
      <c r="AE25" s="143"/>
      <c r="AF25" s="150"/>
      <c r="AG25" s="150"/>
      <c r="AH25"/>
      <c r="AI25" s="150"/>
      <c r="AJ25" s="157"/>
    </row>
    <row r="26" spans="1:28" ht="12.75">
      <c r="A26" s="145" t="s">
        <v>123</v>
      </c>
      <c r="B26" s="153">
        <v>71.98</v>
      </c>
      <c r="C26" s="153">
        <v>72.3</v>
      </c>
      <c r="D26" s="153">
        <v>72.75</v>
      </c>
      <c r="E26" s="153">
        <v>70.01</v>
      </c>
      <c r="F26" s="153">
        <v>70.19</v>
      </c>
      <c r="G26" s="153">
        <v>70.85</v>
      </c>
      <c r="H26" s="153">
        <v>59.53</v>
      </c>
      <c r="I26" s="153">
        <v>59.65</v>
      </c>
      <c r="J26" s="152">
        <v>70</v>
      </c>
      <c r="K26" s="153">
        <f t="shared" si="0"/>
        <v>72.34333333333333</v>
      </c>
      <c r="L26" s="150">
        <f t="shared" si="1"/>
        <v>0.3868246803571878</v>
      </c>
      <c r="M26" s="150">
        <f t="shared" si="2"/>
        <v>0.5347067414972877</v>
      </c>
      <c r="O26" s="145"/>
      <c r="P26" s="156"/>
      <c r="Q26" s="150"/>
      <c r="R26" s="143"/>
      <c r="S26" s="150"/>
      <c r="T26" s="150"/>
      <c r="U26"/>
      <c r="V26" s="150"/>
      <c r="W26" s="157"/>
      <c r="X26" s="151"/>
      <c r="Y26" s="152"/>
      <c r="Z26" s="152"/>
      <c r="AB26"/>
    </row>
    <row r="27" spans="1:28" ht="12.75">
      <c r="A27" s="145" t="s">
        <v>125</v>
      </c>
      <c r="B27" s="153">
        <v>82.14</v>
      </c>
      <c r="C27" s="153">
        <v>82.6</v>
      </c>
      <c r="D27" s="153">
        <v>82.84</v>
      </c>
      <c r="E27" s="153">
        <v>81.84</v>
      </c>
      <c r="F27" s="153">
        <v>82.14</v>
      </c>
      <c r="G27" s="153">
        <v>81.02</v>
      </c>
      <c r="H27" s="153">
        <v>71.31</v>
      </c>
      <c r="I27" s="153">
        <v>70.75</v>
      </c>
      <c r="J27" s="152">
        <v>80</v>
      </c>
      <c r="K27" s="153">
        <f t="shared" si="0"/>
        <v>82.52666666666667</v>
      </c>
      <c r="L27" s="150">
        <f t="shared" si="1"/>
        <v>0.35571524191716963</v>
      </c>
      <c r="M27" s="150">
        <f t="shared" si="2"/>
        <v>0.43103066715869975</v>
      </c>
      <c r="O27" s="145"/>
      <c r="P27" s="156"/>
      <c r="Q27" s="150"/>
      <c r="R27" s="143"/>
      <c r="S27" s="150"/>
      <c r="T27" s="150"/>
      <c r="U27"/>
      <c r="V27" s="150"/>
      <c r="W27" s="157"/>
      <c r="X27" s="151"/>
      <c r="Y27" s="152"/>
      <c r="Z27" s="152"/>
      <c r="AB27"/>
    </row>
    <row r="28" spans="1:28" ht="12.75">
      <c r="A28" s="154" t="s">
        <v>277</v>
      </c>
      <c r="B28" s="153">
        <v>9.99</v>
      </c>
      <c r="C28" s="153">
        <v>10</v>
      </c>
      <c r="D28" s="153">
        <v>10.32</v>
      </c>
      <c r="E28" s="153">
        <v>10.79</v>
      </c>
      <c r="F28" s="153">
        <v>10.47</v>
      </c>
      <c r="G28" s="153">
        <v>10.94</v>
      </c>
      <c r="H28" s="153">
        <v>8.66</v>
      </c>
      <c r="I28" s="153">
        <v>9.27</v>
      </c>
      <c r="J28" s="152">
        <v>10</v>
      </c>
      <c r="K28" s="153">
        <f t="shared" si="0"/>
        <v>10.103333333333333</v>
      </c>
      <c r="L28" s="150">
        <f t="shared" si="1"/>
        <v>0.18770544300395034</v>
      </c>
      <c r="M28" s="150">
        <f t="shared" si="2"/>
        <v>1.8578565787260013</v>
      </c>
      <c r="O28" s="145"/>
      <c r="P28" s="156"/>
      <c r="Q28" s="152"/>
      <c r="R28" s="152"/>
      <c r="S28" s="152"/>
      <c r="T28" s="152"/>
      <c r="U28"/>
      <c r="V28" s="150"/>
      <c r="W28" s="157"/>
      <c r="X28" s="151"/>
      <c r="Y28" s="158"/>
      <c r="Z28" s="158"/>
      <c r="AB28" s="146"/>
    </row>
    <row r="29" spans="1:28" ht="12.75">
      <c r="A29" s="145" t="s">
        <v>404</v>
      </c>
      <c r="B29" s="153">
        <v>9.22</v>
      </c>
      <c r="C29" s="153">
        <v>9.74</v>
      </c>
      <c r="D29" s="153">
        <v>9.74</v>
      </c>
      <c r="E29" s="153">
        <v>10.38</v>
      </c>
      <c r="F29" s="153">
        <v>10.21</v>
      </c>
      <c r="G29" s="153">
        <v>10.31</v>
      </c>
      <c r="H29" s="153">
        <v>8.66</v>
      </c>
      <c r="I29" s="153">
        <v>8.89</v>
      </c>
      <c r="J29" s="152">
        <v>10</v>
      </c>
      <c r="K29" s="153">
        <f t="shared" si="0"/>
        <v>9.566666666666668</v>
      </c>
      <c r="L29" s="150">
        <f t="shared" si="1"/>
        <v>0.3002221399785711</v>
      </c>
      <c r="M29" s="150">
        <f t="shared" si="2"/>
        <v>3.1382105224240875</v>
      </c>
      <c r="O29" s="145"/>
      <c r="P29" s="156"/>
      <c r="Q29" s="158"/>
      <c r="R29" s="158"/>
      <c r="S29" s="158"/>
      <c r="T29" s="158"/>
      <c r="U29"/>
      <c r="V29" s="150"/>
      <c r="W29" s="157"/>
      <c r="X29" s="151"/>
      <c r="Y29" s="158"/>
      <c r="Z29" s="150"/>
      <c r="AB29" s="145"/>
    </row>
    <row r="30" spans="1:28" ht="12.75">
      <c r="A30" s="145" t="s">
        <v>405</v>
      </c>
      <c r="B30" s="155">
        <v>251.12</v>
      </c>
      <c r="C30" s="155">
        <v>245.21</v>
      </c>
      <c r="D30" s="155">
        <v>253.9</v>
      </c>
      <c r="E30" s="155">
        <v>287.26</v>
      </c>
      <c r="F30" s="155">
        <v>278.63</v>
      </c>
      <c r="G30" s="155">
        <v>281.75</v>
      </c>
      <c r="H30" s="155">
        <v>240.25</v>
      </c>
      <c r="I30" s="155">
        <v>258.38</v>
      </c>
      <c r="J30" s="152">
        <v>250</v>
      </c>
      <c r="K30" s="155">
        <f t="shared" si="0"/>
        <v>250.07666666666668</v>
      </c>
      <c r="L30" s="150">
        <f t="shared" si="1"/>
        <v>4.437953732672469</v>
      </c>
      <c r="M30" s="150">
        <f t="shared" si="2"/>
        <v>1.774637270972556</v>
      </c>
      <c r="O30" s="145"/>
      <c r="P30" s="156"/>
      <c r="Q30" s="150"/>
      <c r="R30" s="150"/>
      <c r="S30" s="158"/>
      <c r="T30" s="150"/>
      <c r="U30"/>
      <c r="V30" s="150"/>
      <c r="W30" s="157"/>
      <c r="X30" s="151"/>
      <c r="Y30" s="158"/>
      <c r="Z30" s="158"/>
      <c r="AB30" s="145"/>
    </row>
    <row r="31" spans="1:28" ht="12.75">
      <c r="A31" s="145" t="s">
        <v>409</v>
      </c>
      <c r="B31" s="155">
        <v>99.3</v>
      </c>
      <c r="C31" s="155">
        <v>96.14</v>
      </c>
      <c r="D31" s="155">
        <v>99.9</v>
      </c>
      <c r="E31" s="155">
        <v>104.68</v>
      </c>
      <c r="F31" s="155">
        <v>103.54</v>
      </c>
      <c r="G31" s="155">
        <v>100.86</v>
      </c>
      <c r="H31" s="155">
        <v>89.07</v>
      </c>
      <c r="I31" s="155">
        <v>89.76</v>
      </c>
      <c r="J31" s="152">
        <v>100</v>
      </c>
      <c r="K31" s="155">
        <f t="shared" si="0"/>
        <v>98.44666666666667</v>
      </c>
      <c r="L31" s="150">
        <f t="shared" si="1"/>
        <v>2.020033003030375</v>
      </c>
      <c r="M31" s="150">
        <f t="shared" si="2"/>
        <v>2.0519059419960466</v>
      </c>
      <c r="O31" s="145"/>
      <c r="P31" s="156"/>
      <c r="Q31" s="158"/>
      <c r="R31" s="158"/>
      <c r="S31" s="158"/>
      <c r="T31" s="158"/>
      <c r="U31"/>
      <c r="V31" s="150"/>
      <c r="W31" s="157"/>
      <c r="X31" s="151"/>
      <c r="Y31" s="150"/>
      <c r="Z31" s="150"/>
      <c r="AB31" s="145"/>
    </row>
    <row r="32" spans="1:28" ht="12.75">
      <c r="A32" s="145" t="s">
        <v>412</v>
      </c>
      <c r="B32" s="153">
        <v>1.95</v>
      </c>
      <c r="C32" s="153">
        <v>1.86</v>
      </c>
      <c r="D32" s="153">
        <v>1.87</v>
      </c>
      <c r="E32" s="153">
        <v>2.14</v>
      </c>
      <c r="F32" s="153">
        <v>2.12</v>
      </c>
      <c r="G32" s="153">
        <v>2.19</v>
      </c>
      <c r="H32" s="153">
        <v>1.76</v>
      </c>
      <c r="I32" s="153">
        <v>2.05</v>
      </c>
      <c r="J32" s="150">
        <v>2</v>
      </c>
      <c r="K32" s="153">
        <f t="shared" si="0"/>
        <v>1.8933333333333333</v>
      </c>
      <c r="L32" s="150">
        <f t="shared" si="1"/>
        <v>0.049328828623162006</v>
      </c>
      <c r="M32" s="150">
        <f t="shared" si="2"/>
        <v>2.605395877983909</v>
      </c>
      <c r="O32" s="145"/>
      <c r="P32" s="156"/>
      <c r="Q32" s="150"/>
      <c r="R32" s="150"/>
      <c r="S32" s="150"/>
      <c r="T32" s="150"/>
      <c r="U32"/>
      <c r="V32" s="150"/>
      <c r="W32" s="157"/>
      <c r="X32" s="151"/>
      <c r="Y32" s="150"/>
      <c r="Z32" s="158"/>
      <c r="AB32" s="145"/>
    </row>
    <row r="33" spans="1:26" ht="12.75">
      <c r="A33" s="145" t="s">
        <v>291</v>
      </c>
      <c r="B33" s="153">
        <v>9.98</v>
      </c>
      <c r="C33" s="153">
        <v>9.58</v>
      </c>
      <c r="D33" s="153">
        <v>9.31</v>
      </c>
      <c r="E33" s="153">
        <v>11.08</v>
      </c>
      <c r="F33" s="153">
        <v>10.73</v>
      </c>
      <c r="G33" s="153">
        <v>10.18</v>
      </c>
      <c r="H33" s="153">
        <v>8.95</v>
      </c>
      <c r="I33" s="153">
        <v>9.51</v>
      </c>
      <c r="J33" s="152">
        <v>10</v>
      </c>
      <c r="K33" s="153">
        <f>AVERAGE(B33:D33)</f>
        <v>9.623333333333335</v>
      </c>
      <c r="L33" s="150">
        <f>STDEV(B33:D33)</f>
        <v>0.33709543653585267</v>
      </c>
      <c r="M33" s="150">
        <f>(L33/K33)*100</f>
        <v>3.502896811941662</v>
      </c>
      <c r="O33" s="145"/>
      <c r="P33" s="156"/>
      <c r="Q33" s="150"/>
      <c r="R33" s="150"/>
      <c r="S33" s="150"/>
      <c r="T33" s="158"/>
      <c r="U33"/>
      <c r="V33" s="150"/>
      <c r="W33" s="157"/>
      <c r="X33" s="151"/>
      <c r="Y33" s="150"/>
      <c r="Z33" s="150"/>
    </row>
    <row r="34" spans="1:26" ht="12.75">
      <c r="A34" s="145" t="s">
        <v>415</v>
      </c>
      <c r="B34" s="153">
        <v>9.93</v>
      </c>
      <c r="C34" s="153">
        <v>9.51</v>
      </c>
      <c r="D34" s="153">
        <v>9.5</v>
      </c>
      <c r="E34" s="153">
        <v>10.84</v>
      </c>
      <c r="F34" s="153">
        <v>10.43</v>
      </c>
      <c r="G34" s="153">
        <v>10.59</v>
      </c>
      <c r="H34" s="153">
        <v>8.85</v>
      </c>
      <c r="I34" s="153">
        <v>9.57</v>
      </c>
      <c r="J34" s="152">
        <v>10</v>
      </c>
      <c r="K34" s="153">
        <f>AVERAGE(B34:D34)</f>
        <v>9.646666666666667</v>
      </c>
      <c r="L34" s="150">
        <f>STDEV(B34:D34)</f>
        <v>0.2454248017894112</v>
      </c>
      <c r="M34" s="150">
        <f>(L34/K34)*100</f>
        <v>2.544140999890234</v>
      </c>
      <c r="O34" s="145"/>
      <c r="P34" s="156"/>
      <c r="Q34" s="150"/>
      <c r="R34" s="150"/>
      <c r="S34" s="150"/>
      <c r="T34" s="150"/>
      <c r="U34"/>
      <c r="V34" s="150"/>
      <c r="W34" s="157"/>
      <c r="X34" s="151"/>
      <c r="Y34" s="150"/>
      <c r="Z34" s="150"/>
    </row>
    <row r="35" spans="1:24" ht="12.75">
      <c r="A35" s="145" t="s">
        <v>416</v>
      </c>
      <c r="B35" s="153">
        <v>3.28</v>
      </c>
      <c r="C35" s="153">
        <v>3.11</v>
      </c>
      <c r="D35" s="153">
        <v>2.97</v>
      </c>
      <c r="E35" s="153">
        <v>3.57</v>
      </c>
      <c r="F35" s="153">
        <v>3.34</v>
      </c>
      <c r="G35" s="153">
        <v>3.43</v>
      </c>
      <c r="H35" s="153">
        <v>2.86</v>
      </c>
      <c r="I35" s="153">
        <v>3.03</v>
      </c>
      <c r="J35" s="150">
        <v>3</v>
      </c>
      <c r="K35" s="153">
        <f>AVERAGE(B35:D35)</f>
        <v>3.1199999999999997</v>
      </c>
      <c r="L35" s="150">
        <f>STDEV(B35:D35)</f>
        <v>0.15524174696260243</v>
      </c>
      <c r="M35" s="150">
        <f>(L35/K35)*100</f>
        <v>4.97569701803213</v>
      </c>
      <c r="O35" s="145"/>
      <c r="P35" s="156"/>
      <c r="Q35" s="150"/>
      <c r="R35" s="150"/>
      <c r="S35" s="150"/>
      <c r="T35" s="150"/>
      <c r="U35"/>
      <c r="V35" s="150"/>
      <c r="W35" s="157"/>
      <c r="X35" s="151"/>
    </row>
    <row r="36" spans="1:24" ht="12.75">
      <c r="A36" s="145" t="s">
        <v>418</v>
      </c>
      <c r="B36" s="153">
        <v>50.25</v>
      </c>
      <c r="C36" s="153">
        <v>49.46</v>
      </c>
      <c r="D36" s="153">
        <v>47.7</v>
      </c>
      <c r="E36" s="153">
        <v>54.93</v>
      </c>
      <c r="F36" s="153">
        <v>52.16</v>
      </c>
      <c r="G36" s="153">
        <v>54.81</v>
      </c>
      <c r="H36" s="153">
        <v>48.65</v>
      </c>
      <c r="I36" s="153">
        <v>47.38</v>
      </c>
      <c r="J36" s="152">
        <v>50</v>
      </c>
      <c r="K36" s="153">
        <f>AVERAGE(B36:D36)</f>
        <v>49.13666666666668</v>
      </c>
      <c r="L36" s="150">
        <f>STDEV(B36:D36)</f>
        <v>1.3053862774416516</v>
      </c>
      <c r="M36" s="150">
        <f>(L36/K36)*100</f>
        <v>2.6566439402516475</v>
      </c>
      <c r="O36" s="145"/>
      <c r="P36" s="156"/>
      <c r="Q36" s="150"/>
      <c r="R36" s="150"/>
      <c r="S36" s="150"/>
      <c r="T36" s="150"/>
      <c r="U36" s="150"/>
      <c r="V36" s="150"/>
      <c r="W36" s="157"/>
      <c r="X36" s="151"/>
    </row>
    <row r="37" spans="1:24" ht="12.75">
      <c r="A37" s="145" t="s">
        <v>421</v>
      </c>
      <c r="B37" s="153">
        <v>10.65</v>
      </c>
      <c r="C37" s="153">
        <v>9.7</v>
      </c>
      <c r="D37" s="153">
        <v>9.47</v>
      </c>
      <c r="E37" s="153">
        <v>11.45</v>
      </c>
      <c r="F37" s="153">
        <v>11.13</v>
      </c>
      <c r="G37" s="153">
        <v>11.55</v>
      </c>
      <c r="H37" s="153">
        <v>9.83</v>
      </c>
      <c r="I37" s="153">
        <v>10.16</v>
      </c>
      <c r="J37" s="152">
        <v>10</v>
      </c>
      <c r="K37" s="153">
        <f>AVERAGE(B37:D37)</f>
        <v>9.94</v>
      </c>
      <c r="L37" s="150">
        <f>STDEV(B37:D37)</f>
        <v>0.6255397669213374</v>
      </c>
      <c r="M37" s="150">
        <f>(L37/K37)*100</f>
        <v>6.293156608866574</v>
      </c>
      <c r="O37" s="145"/>
      <c r="P37" s="156"/>
      <c r="Q37" s="150"/>
      <c r="R37" s="150"/>
      <c r="S37" s="150"/>
      <c r="T37" s="150"/>
      <c r="U37" s="150"/>
      <c r="V37" s="150"/>
      <c r="W37" s="157"/>
      <c r="X37" s="151"/>
    </row>
    <row r="38" spans="1:24" ht="15.75">
      <c r="A38" s="141" t="s">
        <v>588</v>
      </c>
      <c r="O38" s="145"/>
      <c r="P38" s="156"/>
      <c r="Q38" s="150"/>
      <c r="R38" s="150"/>
      <c r="S38" s="150"/>
      <c r="T38" s="150"/>
      <c r="U38" s="150"/>
      <c r="V38" s="150"/>
      <c r="W38" s="157"/>
      <c r="X38" s="151"/>
    </row>
    <row r="39" spans="1:24" ht="18.75">
      <c r="A39" s="143"/>
      <c r="B39" s="144" t="s">
        <v>687</v>
      </c>
      <c r="C39" s="143"/>
      <c r="D39" s="143"/>
      <c r="O39" s="145"/>
      <c r="P39" s="156"/>
      <c r="Q39" s="150"/>
      <c r="R39" s="150"/>
      <c r="S39" s="150"/>
      <c r="T39" s="150"/>
      <c r="U39" s="150"/>
      <c r="V39" s="150"/>
      <c r="W39" s="157"/>
      <c r="X39" s="151"/>
    </row>
    <row r="40" spans="1:21" ht="15.75">
      <c r="A40" s="143"/>
      <c r="B40" s="144" t="s">
        <v>688</v>
      </c>
      <c r="C40" s="143"/>
      <c r="D40" s="143"/>
      <c r="O40" s="145"/>
      <c r="P40" s="156"/>
      <c r="Q40" s="156"/>
      <c r="R40" s="156"/>
      <c r="S40" s="156"/>
      <c r="T40" s="156"/>
      <c r="U40" s="143"/>
    </row>
    <row r="41" spans="1:21" ht="15.75">
      <c r="A41" s="143"/>
      <c r="B41" s="144" t="s">
        <v>655</v>
      </c>
      <c r="C41" s="143"/>
      <c r="D41" s="143"/>
      <c r="O41" s="145"/>
      <c r="P41" s="156"/>
      <c r="Q41" s="156"/>
      <c r="R41" s="156"/>
      <c r="S41" s="156"/>
      <c r="T41" s="156"/>
      <c r="U41" s="143"/>
    </row>
    <row r="42" spans="1:21" ht="15.75">
      <c r="A42" s="143"/>
      <c r="B42" s="144"/>
      <c r="C42" s="143"/>
      <c r="D42" s="143"/>
      <c r="O42" s="145"/>
      <c r="P42" s="156"/>
      <c r="Q42" s="156"/>
      <c r="R42" s="156"/>
      <c r="S42" s="156"/>
      <c r="T42" s="156"/>
      <c r="U42" s="143"/>
    </row>
    <row r="43" spans="1:21" ht="15.75">
      <c r="A43" s="143"/>
      <c r="B43" s="144"/>
      <c r="C43" s="143"/>
      <c r="D43" s="143"/>
      <c r="O43" s="145"/>
      <c r="P43" s="156"/>
      <c r="Q43" s="156"/>
      <c r="R43" s="156"/>
      <c r="S43" s="156"/>
      <c r="T43" s="156"/>
      <c r="U43" s="143"/>
    </row>
    <row r="44" spans="15:46" ht="12.75">
      <c r="O44" s="145"/>
      <c r="P44" s="156"/>
      <c r="Q44" s="156"/>
      <c r="R44" s="156"/>
      <c r="S44" s="156"/>
      <c r="T44" s="156"/>
      <c r="U44" s="143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50"/>
      <c r="AT44" s="149"/>
    </row>
    <row r="45" spans="15:21" ht="12.75">
      <c r="O45" s="145"/>
      <c r="P45" s="156"/>
      <c r="Q45" s="156"/>
      <c r="R45" s="156"/>
      <c r="S45" s="156"/>
      <c r="T45" s="156"/>
      <c r="U45" s="143"/>
    </row>
    <row r="46" spans="15:21" ht="12.75">
      <c r="O46" s="145"/>
      <c r="P46" s="156"/>
      <c r="Q46" s="156"/>
      <c r="R46" s="156"/>
      <c r="S46" s="156"/>
      <c r="T46" s="156"/>
      <c r="U46" s="143"/>
    </row>
    <row r="47" spans="1:21" ht="12.75">
      <c r="A47" s="143"/>
      <c r="B47" s="170" t="s">
        <v>313</v>
      </c>
      <c r="C47" s="170" t="s">
        <v>313</v>
      </c>
      <c r="D47" s="170" t="s">
        <v>313</v>
      </c>
      <c r="E47" s="170" t="s">
        <v>313</v>
      </c>
      <c r="F47" s="170" t="s">
        <v>313</v>
      </c>
      <c r="G47" s="170" t="s">
        <v>313</v>
      </c>
      <c r="H47" s="170" t="s">
        <v>313</v>
      </c>
      <c r="I47" s="170" t="s">
        <v>313</v>
      </c>
      <c r="J47" s="10" t="s">
        <v>345</v>
      </c>
      <c r="K47" s="10" t="s">
        <v>27</v>
      </c>
      <c r="L47" s="143"/>
      <c r="M47" s="143"/>
      <c r="O47" s="145"/>
      <c r="P47" s="156"/>
      <c r="Q47" s="156"/>
      <c r="R47" s="156"/>
      <c r="S47" s="156"/>
      <c r="T47" s="156"/>
      <c r="U47" s="143"/>
    </row>
    <row r="48" spans="1:21" ht="18" customHeight="1">
      <c r="A48" s="147" t="s">
        <v>19</v>
      </c>
      <c r="B48" s="169" t="s">
        <v>476</v>
      </c>
      <c r="C48" s="169" t="s">
        <v>477</v>
      </c>
      <c r="D48" s="169" t="s">
        <v>478</v>
      </c>
      <c r="E48" s="169" t="s">
        <v>479</v>
      </c>
      <c r="F48" s="169" t="s">
        <v>480</v>
      </c>
      <c r="G48" s="169" t="s">
        <v>481</v>
      </c>
      <c r="H48" s="169" t="s">
        <v>482</v>
      </c>
      <c r="I48" s="169" t="s">
        <v>483</v>
      </c>
      <c r="J48" s="4" t="s">
        <v>281</v>
      </c>
      <c r="K48" s="4" t="s">
        <v>281</v>
      </c>
      <c r="L48" s="148" t="s">
        <v>286</v>
      </c>
      <c r="M48" s="148" t="s">
        <v>447</v>
      </c>
      <c r="O48" s="145"/>
      <c r="P48" s="156"/>
      <c r="Q48" s="143"/>
      <c r="R48" s="143"/>
      <c r="S48" s="143"/>
      <c r="T48" s="143"/>
      <c r="U48" s="143"/>
    </row>
    <row r="49" spans="15:16" ht="12.75">
      <c r="O49" s="145"/>
      <c r="P49" s="156"/>
    </row>
    <row r="50" spans="1:16" ht="12.75">
      <c r="A50" s="145" t="s">
        <v>426</v>
      </c>
      <c r="B50" s="153">
        <v>10.19</v>
      </c>
      <c r="C50" s="153">
        <v>9.48</v>
      </c>
      <c r="D50" s="153">
        <v>9.74</v>
      </c>
      <c r="E50" s="153">
        <v>11.47</v>
      </c>
      <c r="F50" s="153">
        <v>11.24</v>
      </c>
      <c r="G50" s="153">
        <v>11.65</v>
      </c>
      <c r="H50" s="153">
        <v>9.61</v>
      </c>
      <c r="I50" s="153">
        <v>10.42</v>
      </c>
      <c r="J50" s="152">
        <v>10</v>
      </c>
      <c r="K50" s="153">
        <f aca="true" t="shared" si="3" ref="K50:K57">AVERAGE(B50:D50)</f>
        <v>9.803333333333335</v>
      </c>
      <c r="L50" s="150">
        <f aca="true" t="shared" si="4" ref="L50:L57">STDEV(B50:D50)</f>
        <v>0.35921210076127047</v>
      </c>
      <c r="M50" s="150">
        <f aca="true" t="shared" si="5" ref="M50:M57">(L50/K50)*100</f>
        <v>3.664183278761684</v>
      </c>
      <c r="P50" s="156"/>
    </row>
    <row r="51" spans="1:16" ht="12.75">
      <c r="A51" s="145" t="s">
        <v>430</v>
      </c>
      <c r="B51" s="153">
        <v>10.52</v>
      </c>
      <c r="C51" s="153">
        <v>10</v>
      </c>
      <c r="D51" s="153">
        <v>10.05</v>
      </c>
      <c r="E51" s="153">
        <v>11.78</v>
      </c>
      <c r="F51" s="153">
        <v>11.25</v>
      </c>
      <c r="G51" s="153">
        <v>11.66</v>
      </c>
      <c r="H51" s="153">
        <v>10.16</v>
      </c>
      <c r="I51" s="153">
        <v>10.3</v>
      </c>
      <c r="J51" s="152">
        <v>10</v>
      </c>
      <c r="K51" s="153">
        <f t="shared" si="3"/>
        <v>10.19</v>
      </c>
      <c r="L51" s="150">
        <f t="shared" si="4"/>
        <v>0.2868797657555778</v>
      </c>
      <c r="M51" s="150">
        <f t="shared" si="5"/>
        <v>2.8153068278270634</v>
      </c>
      <c r="P51" s="156"/>
    </row>
    <row r="52" spans="1:16" ht="12.75">
      <c r="A52" s="145" t="s">
        <v>434</v>
      </c>
      <c r="B52" s="153">
        <v>10.75</v>
      </c>
      <c r="C52" s="153">
        <v>9.75</v>
      </c>
      <c r="D52" s="153">
        <v>9.97</v>
      </c>
      <c r="E52" s="153">
        <v>11.55</v>
      </c>
      <c r="F52" s="153">
        <v>11.41</v>
      </c>
      <c r="G52" s="153">
        <v>11.46</v>
      </c>
      <c r="H52" s="153">
        <v>10.11</v>
      </c>
      <c r="I52" s="153">
        <v>10.46</v>
      </c>
      <c r="J52" s="152">
        <v>10</v>
      </c>
      <c r="K52" s="153">
        <f t="shared" si="3"/>
        <v>10.156666666666666</v>
      </c>
      <c r="L52" s="150">
        <f t="shared" si="4"/>
        <v>0.5254839039716819</v>
      </c>
      <c r="M52" s="150">
        <f t="shared" si="5"/>
        <v>5.173783104414328</v>
      </c>
      <c r="P52" s="156"/>
    </row>
    <row r="53" spans="1:16" ht="12.75">
      <c r="A53" s="145" t="s">
        <v>440</v>
      </c>
      <c r="B53" s="153">
        <v>10.77</v>
      </c>
      <c r="C53" s="153">
        <v>9.81</v>
      </c>
      <c r="D53" s="153">
        <v>9.57</v>
      </c>
      <c r="E53" s="153">
        <v>10.78</v>
      </c>
      <c r="F53" s="153">
        <v>10.48</v>
      </c>
      <c r="G53" s="153">
        <v>10.5</v>
      </c>
      <c r="H53" s="153">
        <v>9.77</v>
      </c>
      <c r="I53" s="153">
        <v>9.77</v>
      </c>
      <c r="J53" s="152">
        <v>10</v>
      </c>
      <c r="K53" s="153">
        <f t="shared" si="3"/>
        <v>10.049999999999999</v>
      </c>
      <c r="L53" s="150">
        <f t="shared" si="4"/>
        <v>0.6349803146555003</v>
      </c>
      <c r="M53" s="150">
        <f t="shared" si="5"/>
        <v>6.318212086124382</v>
      </c>
      <c r="P53" s="156"/>
    </row>
    <row r="54" spans="1:16" ht="12.75">
      <c r="A54" s="145" t="s">
        <v>441</v>
      </c>
      <c r="B54" s="153">
        <v>10.56</v>
      </c>
      <c r="C54" s="153">
        <v>9.74</v>
      </c>
      <c r="D54" s="153">
        <v>9.51</v>
      </c>
      <c r="E54" s="153">
        <v>11</v>
      </c>
      <c r="F54" s="153">
        <v>10.65</v>
      </c>
      <c r="G54" s="153">
        <v>10.67</v>
      </c>
      <c r="H54" s="153">
        <v>10.28</v>
      </c>
      <c r="I54" s="153">
        <v>10.13</v>
      </c>
      <c r="J54" s="152">
        <v>10</v>
      </c>
      <c r="K54" s="153">
        <f t="shared" si="3"/>
        <v>9.936666666666667</v>
      </c>
      <c r="L54" s="150">
        <f t="shared" si="4"/>
        <v>0.5519359866264638</v>
      </c>
      <c r="M54" s="150">
        <f t="shared" si="5"/>
        <v>5.554538610799702</v>
      </c>
      <c r="P54" s="156"/>
    </row>
    <row r="55" spans="1:16" ht="12.75">
      <c r="A55" s="145" t="s">
        <v>292</v>
      </c>
      <c r="B55" s="153">
        <v>40.08</v>
      </c>
      <c r="C55" s="153">
        <v>40.24</v>
      </c>
      <c r="D55" s="153">
        <v>39.44</v>
      </c>
      <c r="E55" s="153">
        <v>44.43</v>
      </c>
      <c r="F55" s="153">
        <v>41.33</v>
      </c>
      <c r="G55" s="153">
        <v>43.94</v>
      </c>
      <c r="H55" s="153">
        <v>42.13</v>
      </c>
      <c r="I55" s="153">
        <v>39.8</v>
      </c>
      <c r="J55" s="152">
        <v>40</v>
      </c>
      <c r="K55" s="153">
        <f t="shared" si="3"/>
        <v>39.919999999999995</v>
      </c>
      <c r="L55" s="150">
        <f t="shared" si="4"/>
        <v>0.4233202097703783</v>
      </c>
      <c r="M55" s="150">
        <f t="shared" si="5"/>
        <v>1.0604213671602665</v>
      </c>
      <c r="P55" s="156"/>
    </row>
    <row r="56" spans="1:16" ht="12.75">
      <c r="A56" s="145" t="s">
        <v>442</v>
      </c>
      <c r="B56" s="153">
        <v>9.37</v>
      </c>
      <c r="C56" s="153">
        <v>8.77</v>
      </c>
      <c r="D56" s="153">
        <v>8.32</v>
      </c>
      <c r="E56" s="153">
        <v>9.53</v>
      </c>
      <c r="F56" s="153">
        <v>9.22</v>
      </c>
      <c r="G56" s="153">
        <v>9.41</v>
      </c>
      <c r="H56" s="153">
        <v>8.72</v>
      </c>
      <c r="I56" s="153">
        <v>8.66</v>
      </c>
      <c r="J56" s="152">
        <v>10</v>
      </c>
      <c r="K56" s="153">
        <f t="shared" si="3"/>
        <v>8.82</v>
      </c>
      <c r="L56" s="150">
        <f t="shared" si="4"/>
        <v>0.5267826876426132</v>
      </c>
      <c r="M56" s="150">
        <f t="shared" si="5"/>
        <v>5.972592830415115</v>
      </c>
      <c r="P56" s="156"/>
    </row>
    <row r="57" spans="1:16" ht="12.75">
      <c r="A57" s="145" t="s">
        <v>443</v>
      </c>
      <c r="B57" s="153">
        <v>10.38</v>
      </c>
      <c r="C57" s="153">
        <v>9.89</v>
      </c>
      <c r="D57" s="153">
        <v>9.61</v>
      </c>
      <c r="E57" s="153">
        <v>10.54</v>
      </c>
      <c r="F57" s="153">
        <v>10.19</v>
      </c>
      <c r="G57" s="153">
        <v>10.67</v>
      </c>
      <c r="H57" s="153">
        <v>9.76</v>
      </c>
      <c r="I57" s="153">
        <v>9.86</v>
      </c>
      <c r="J57" s="152">
        <v>10</v>
      </c>
      <c r="K57" s="153">
        <f t="shared" si="3"/>
        <v>9.96</v>
      </c>
      <c r="L57" s="150">
        <f t="shared" si="4"/>
        <v>0.38974350539808034</v>
      </c>
      <c r="M57" s="150">
        <f t="shared" si="5"/>
        <v>3.9130874035951835</v>
      </c>
      <c r="P57" s="156"/>
    </row>
    <row r="58" spans="1:16" ht="12.75">
      <c r="A58" s="14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59"/>
      <c r="M58" s="160"/>
      <c r="P58" s="156"/>
    </row>
    <row r="59" ht="12.75">
      <c r="P59" s="156"/>
    </row>
    <row r="60" spans="1:16" ht="14.25">
      <c r="A60" s="161" t="s">
        <v>452</v>
      </c>
      <c r="P60" s="156"/>
    </row>
    <row r="61" spans="1:16" ht="12.75">
      <c r="A61" s="146" t="s">
        <v>453</v>
      </c>
      <c r="P61" s="156"/>
    </row>
    <row r="62" spans="1:16" ht="14.25">
      <c r="A62" s="161" t="s">
        <v>454</v>
      </c>
      <c r="P62" s="156"/>
    </row>
    <row r="63" ht="12.75">
      <c r="P63" s="156"/>
    </row>
    <row r="64" ht="12.75">
      <c r="P64" s="156"/>
    </row>
    <row r="65" ht="12.75">
      <c r="P65" s="156"/>
    </row>
    <row r="66" ht="12.75">
      <c r="P66" s="156"/>
    </row>
    <row r="67" ht="12.75">
      <c r="P67" s="156"/>
    </row>
    <row r="68" ht="12.75">
      <c r="P68" s="156"/>
    </row>
    <row r="69" ht="12.75">
      <c r="P69" s="156"/>
    </row>
    <row r="70" ht="12.75">
      <c r="P70" s="156"/>
    </row>
    <row r="71" ht="12.75">
      <c r="P71" s="156"/>
    </row>
    <row r="72" ht="12.75">
      <c r="P72" s="143"/>
    </row>
    <row r="73" ht="12.75">
      <c r="P73" s="143"/>
    </row>
    <row r="74" ht="12.75">
      <c r="P74" s="143"/>
    </row>
    <row r="75" ht="12.75">
      <c r="P75" s="143"/>
    </row>
    <row r="76" ht="12.75">
      <c r="P76" s="143"/>
    </row>
    <row r="77" ht="12.75">
      <c r="P77" s="143"/>
    </row>
    <row r="78" ht="12.75">
      <c r="P78" s="143"/>
    </row>
    <row r="79" ht="12.75">
      <c r="P79" s="143"/>
    </row>
    <row r="80" ht="12.75">
      <c r="P80" s="143"/>
    </row>
    <row r="81" ht="12.75">
      <c r="P81" s="143"/>
    </row>
    <row r="82" ht="12.75">
      <c r="P82" s="143"/>
    </row>
    <row r="83" ht="12.75">
      <c r="P83" s="143"/>
    </row>
    <row r="84" ht="12.75">
      <c r="P84" s="143"/>
    </row>
    <row r="85" ht="12.75">
      <c r="P85" s="143"/>
    </row>
    <row r="86" ht="12.75">
      <c r="P86" s="143"/>
    </row>
    <row r="87" ht="12.75">
      <c r="P87" s="143"/>
    </row>
    <row r="88" ht="12.75">
      <c r="P88" s="143"/>
    </row>
    <row r="89" ht="12.75">
      <c r="P89" s="143"/>
    </row>
    <row r="90" ht="12.75">
      <c r="P90" s="143"/>
    </row>
    <row r="91" ht="12.75">
      <c r="P91" s="143"/>
    </row>
    <row r="92" ht="12.75">
      <c r="P92" s="143"/>
    </row>
    <row r="93" ht="12.75">
      <c r="P93" s="143"/>
    </row>
    <row r="94" ht="12.75">
      <c r="P94" s="143"/>
    </row>
    <row r="95" ht="12.75">
      <c r="P95" s="143"/>
    </row>
    <row r="96" ht="12.75">
      <c r="P96" s="143"/>
    </row>
    <row r="97" ht="12.75">
      <c r="P97" s="143"/>
    </row>
    <row r="98" ht="12.75">
      <c r="P98" s="143"/>
    </row>
    <row r="99" ht="12.75">
      <c r="P99" s="143"/>
    </row>
    <row r="100" ht="12.75">
      <c r="P100" s="143"/>
    </row>
    <row r="101" ht="12.75">
      <c r="P101" s="143"/>
    </row>
    <row r="102" ht="12.75">
      <c r="P102" s="143"/>
    </row>
    <row r="103" ht="12.75">
      <c r="P103" s="143"/>
    </row>
    <row r="104" ht="12.75">
      <c r="P104" s="143"/>
    </row>
    <row r="105" ht="12.75">
      <c r="P105" s="143"/>
    </row>
    <row r="106" ht="12.75">
      <c r="P106" s="143"/>
    </row>
    <row r="107" ht="12.75">
      <c r="P107" s="143"/>
    </row>
    <row r="108" ht="12.75">
      <c r="P108" s="143"/>
    </row>
    <row r="109" ht="12.75">
      <c r="P109" s="143"/>
    </row>
    <row r="110" ht="12.75">
      <c r="P110" s="143"/>
    </row>
    <row r="111" ht="12.75">
      <c r="P111" s="143"/>
    </row>
    <row r="112" ht="12.75">
      <c r="P112" s="143"/>
    </row>
    <row r="113" ht="12.75">
      <c r="P113" s="143"/>
    </row>
    <row r="114" ht="12.75">
      <c r="P114" s="143"/>
    </row>
    <row r="115" ht="12.75">
      <c r="P115" s="143"/>
    </row>
    <row r="116" ht="12.75">
      <c r="P116" s="143"/>
    </row>
    <row r="117" ht="12.75">
      <c r="P117" s="143"/>
    </row>
    <row r="118" ht="12.75">
      <c r="P118" s="143"/>
    </row>
    <row r="119" ht="12.75">
      <c r="P119" s="143"/>
    </row>
    <row r="120" ht="12.75">
      <c r="P120" s="143"/>
    </row>
    <row r="121" ht="12.75">
      <c r="P121" s="143"/>
    </row>
    <row r="122" ht="12.75">
      <c r="P122" s="143"/>
    </row>
    <row r="123" ht="12.75">
      <c r="P123" s="143"/>
    </row>
    <row r="124" ht="12.75">
      <c r="P124" s="143"/>
    </row>
    <row r="125" ht="12.75">
      <c r="P125" s="143"/>
    </row>
    <row r="126" ht="12.75">
      <c r="P126" s="143"/>
    </row>
    <row r="127" ht="12.75">
      <c r="P127" s="143"/>
    </row>
    <row r="128" ht="12.75">
      <c r="P128" s="143"/>
    </row>
    <row r="129" ht="12.75">
      <c r="P129" s="143"/>
    </row>
    <row r="130" ht="12.75">
      <c r="P130" s="143"/>
    </row>
    <row r="131" ht="12.75">
      <c r="P131" s="143"/>
    </row>
    <row r="132" ht="12.75">
      <c r="P132" s="143"/>
    </row>
    <row r="133" ht="12.75">
      <c r="P133" s="143"/>
    </row>
    <row r="134" ht="12.75">
      <c r="P134" s="143"/>
    </row>
    <row r="135" ht="12.75">
      <c r="P135" s="143"/>
    </row>
    <row r="136" ht="12.75">
      <c r="P136" s="143"/>
    </row>
    <row r="137" ht="12.75">
      <c r="P137" s="143"/>
    </row>
    <row r="138" ht="12.75">
      <c r="P138" s="143"/>
    </row>
    <row r="139" ht="12.75">
      <c r="P139" s="143"/>
    </row>
    <row r="140" ht="12.75">
      <c r="P140" s="143"/>
    </row>
    <row r="141" ht="12.75">
      <c r="P141" s="143"/>
    </row>
    <row r="142" ht="12.75">
      <c r="P142" s="143"/>
    </row>
    <row r="143" ht="12.75">
      <c r="P143" s="143"/>
    </row>
    <row r="144" ht="12.75">
      <c r="P144" s="143"/>
    </row>
    <row r="145" ht="12.75">
      <c r="P145" s="143"/>
    </row>
    <row r="146" ht="12.75">
      <c r="P146" s="143"/>
    </row>
    <row r="147" ht="12.75">
      <c r="P147" s="143"/>
    </row>
    <row r="148" ht="12.75">
      <c r="P148" s="143"/>
    </row>
    <row r="149" ht="12.75">
      <c r="P149" s="143"/>
    </row>
    <row r="150" ht="12.75">
      <c r="P150" s="143"/>
    </row>
    <row r="151" ht="12.75">
      <c r="P151" s="143"/>
    </row>
    <row r="152" ht="12.75">
      <c r="P152" s="143"/>
    </row>
    <row r="153" ht="12.75">
      <c r="P153" s="143"/>
    </row>
    <row r="154" ht="12.75">
      <c r="P154" s="143"/>
    </row>
    <row r="155" ht="12.75">
      <c r="P155" s="143"/>
    </row>
    <row r="156" ht="12.75">
      <c r="P156" s="143"/>
    </row>
    <row r="157" ht="12.75">
      <c r="P157" s="143"/>
    </row>
    <row r="158" ht="12.75">
      <c r="P158" s="143"/>
    </row>
    <row r="159" ht="12.75">
      <c r="P159" s="143"/>
    </row>
    <row r="160" ht="12.75">
      <c r="P160" s="143"/>
    </row>
    <row r="161" ht="12.75">
      <c r="P161" s="143"/>
    </row>
    <row r="162" ht="12.75">
      <c r="P162" s="143"/>
    </row>
    <row r="163" ht="12.75">
      <c r="P163" s="143"/>
    </row>
    <row r="164" ht="12.75">
      <c r="P164" s="143"/>
    </row>
    <row r="165" ht="12.75">
      <c r="P165" s="143"/>
    </row>
    <row r="166" ht="12.75">
      <c r="P166" s="143"/>
    </row>
    <row r="167" ht="12.75">
      <c r="P167" s="143"/>
    </row>
    <row r="168" ht="12.75">
      <c r="P168" s="143"/>
    </row>
    <row r="169" ht="12.75">
      <c r="P169" s="143"/>
    </row>
    <row r="170" ht="12.75">
      <c r="P170" s="143"/>
    </row>
    <row r="171" ht="12.75">
      <c r="P171" s="143"/>
    </row>
    <row r="172" ht="12.75">
      <c r="P172" s="143"/>
    </row>
    <row r="173" ht="12.75">
      <c r="P173" s="143"/>
    </row>
    <row r="174" ht="12.75">
      <c r="P174" s="143"/>
    </row>
    <row r="175" ht="12.75">
      <c r="P175" s="143"/>
    </row>
    <row r="176" ht="12.75">
      <c r="P176" s="143"/>
    </row>
    <row r="177" ht="12.75">
      <c r="P177" s="143"/>
    </row>
    <row r="178" ht="12.75">
      <c r="P178" s="143"/>
    </row>
    <row r="179" ht="12.75">
      <c r="P179" s="143"/>
    </row>
    <row r="180" ht="12.75">
      <c r="P180" s="143"/>
    </row>
    <row r="181" ht="12.75">
      <c r="P181" s="143"/>
    </row>
    <row r="182" ht="12.75">
      <c r="P182" s="143"/>
    </row>
    <row r="183" ht="12.75">
      <c r="P183" s="143"/>
    </row>
    <row r="184" ht="12.75">
      <c r="P184" s="143"/>
    </row>
    <row r="185" ht="12.75">
      <c r="P185" s="143"/>
    </row>
    <row r="186" ht="12.75">
      <c r="P186" s="143"/>
    </row>
    <row r="187" ht="12.75">
      <c r="P187" s="143"/>
    </row>
    <row r="188" ht="12.75">
      <c r="P188" s="143"/>
    </row>
    <row r="189" ht="12.75">
      <c r="P189" s="143"/>
    </row>
    <row r="190" ht="12.75">
      <c r="P190" s="143"/>
    </row>
    <row r="191" ht="12.75">
      <c r="P191" s="143"/>
    </row>
    <row r="192" ht="12.75">
      <c r="P192" s="143"/>
    </row>
    <row r="193" ht="12.75">
      <c r="P193" s="143"/>
    </row>
    <row r="194" ht="12.75">
      <c r="P194" s="143"/>
    </row>
    <row r="195" ht="12.75">
      <c r="P195" s="143"/>
    </row>
    <row r="196" ht="12.75">
      <c r="P196" s="143"/>
    </row>
    <row r="197" ht="12.75">
      <c r="P197" s="143"/>
    </row>
    <row r="198" ht="12.75">
      <c r="P198" s="143"/>
    </row>
    <row r="199" ht="12.75">
      <c r="P199" s="143"/>
    </row>
    <row r="200" ht="12.75">
      <c r="P200" s="143"/>
    </row>
    <row r="201" ht="12.75">
      <c r="P201" s="143"/>
    </row>
    <row r="202" ht="12.75">
      <c r="P202" s="143"/>
    </row>
    <row r="203" ht="12.75">
      <c r="P203" s="143"/>
    </row>
    <row r="204" ht="12.75">
      <c r="P204" s="143"/>
    </row>
    <row r="205" ht="12.75">
      <c r="P205" s="143"/>
    </row>
    <row r="206" ht="12.75">
      <c r="P206" s="143"/>
    </row>
    <row r="207" ht="12.75">
      <c r="P207" s="143"/>
    </row>
    <row r="208" ht="12.75">
      <c r="P208" s="143"/>
    </row>
    <row r="209" ht="12.75">
      <c r="P209" s="143"/>
    </row>
    <row r="210" ht="12.75">
      <c r="P210" s="143"/>
    </row>
    <row r="211" ht="12.75">
      <c r="P211" s="143"/>
    </row>
    <row r="212" ht="12.75">
      <c r="P212" s="143"/>
    </row>
    <row r="213" ht="12.75">
      <c r="P213" s="143"/>
    </row>
    <row r="214" ht="12.75">
      <c r="P214" s="143"/>
    </row>
    <row r="215" ht="12.75">
      <c r="P215" s="143"/>
    </row>
    <row r="216" ht="12.75">
      <c r="P216" s="143"/>
    </row>
    <row r="217" ht="12.75">
      <c r="P217" s="143"/>
    </row>
    <row r="218" ht="12.75">
      <c r="P218" s="143"/>
    </row>
    <row r="219" ht="12.75">
      <c r="P219" s="143"/>
    </row>
    <row r="220" ht="12.75">
      <c r="P220" s="143"/>
    </row>
    <row r="221" ht="12.75">
      <c r="P221" s="143"/>
    </row>
    <row r="222" ht="12.75">
      <c r="P222" s="143"/>
    </row>
    <row r="223" ht="12.75">
      <c r="P223" s="143"/>
    </row>
    <row r="224" ht="12.75">
      <c r="P224" s="143"/>
    </row>
    <row r="225" ht="12.75">
      <c r="P225" s="143"/>
    </row>
    <row r="226" ht="12.75">
      <c r="P226" s="143"/>
    </row>
    <row r="227" ht="12.75">
      <c r="P227" s="143"/>
    </row>
    <row r="228" ht="12.75">
      <c r="P228" s="143"/>
    </row>
    <row r="229" ht="12.75">
      <c r="P229" s="143"/>
    </row>
    <row r="230" ht="12.75">
      <c r="P230" s="143"/>
    </row>
    <row r="231" ht="12.75">
      <c r="P231" s="143"/>
    </row>
    <row r="232" ht="12.75">
      <c r="P232" s="143"/>
    </row>
    <row r="233" ht="12.75">
      <c r="P233" s="143"/>
    </row>
    <row r="234" ht="12.75">
      <c r="P234" s="143"/>
    </row>
    <row r="235" ht="12.75">
      <c r="P235" s="143"/>
    </row>
    <row r="236" ht="12.75">
      <c r="P236" s="143"/>
    </row>
    <row r="237" ht="12.75">
      <c r="P237" s="143"/>
    </row>
    <row r="238" ht="12.75">
      <c r="P238" s="143"/>
    </row>
    <row r="239" ht="12.75">
      <c r="P239" s="143"/>
    </row>
    <row r="240" ht="12.75">
      <c r="P240" s="143"/>
    </row>
    <row r="241" ht="12.75">
      <c r="P241" s="143"/>
    </row>
    <row r="242" ht="12.75">
      <c r="P242" s="143"/>
    </row>
    <row r="243" ht="12.75">
      <c r="P243" s="143"/>
    </row>
    <row r="244" ht="12.75">
      <c r="P244" s="143"/>
    </row>
    <row r="245" ht="12.75">
      <c r="P245" s="143"/>
    </row>
    <row r="246" ht="12.75">
      <c r="P246" s="143"/>
    </row>
    <row r="247" ht="12.75">
      <c r="P247" s="143"/>
    </row>
    <row r="248" ht="12.75">
      <c r="P248" s="143"/>
    </row>
    <row r="249" ht="12.75">
      <c r="P249" s="143"/>
    </row>
    <row r="250" ht="12.75">
      <c r="P250" s="143"/>
    </row>
    <row r="251" ht="12.75">
      <c r="P251" s="143"/>
    </row>
    <row r="252" ht="12.75">
      <c r="P252" s="143"/>
    </row>
    <row r="253" ht="12.75">
      <c r="P253" s="143"/>
    </row>
    <row r="254" ht="12.75">
      <c r="P254" s="143"/>
    </row>
    <row r="255" ht="12.75">
      <c r="P255" s="143"/>
    </row>
    <row r="256" ht="12.75">
      <c r="P256" s="143"/>
    </row>
    <row r="257" ht="12.75">
      <c r="P257" s="143"/>
    </row>
    <row r="258" ht="12.75">
      <c r="P258" s="143"/>
    </row>
    <row r="259" ht="12.75">
      <c r="P259" s="143"/>
    </row>
    <row r="260" ht="12.75">
      <c r="P260" s="143"/>
    </row>
    <row r="261" ht="12.75">
      <c r="P261" s="143"/>
    </row>
    <row r="262" ht="12.75">
      <c r="P262" s="143"/>
    </row>
    <row r="263" ht="12.75">
      <c r="P263" s="143"/>
    </row>
    <row r="264" ht="12.75">
      <c r="P264" s="143"/>
    </row>
    <row r="265" ht="12.75">
      <c r="P265" s="143"/>
    </row>
    <row r="266" ht="12.75">
      <c r="P266" s="143"/>
    </row>
    <row r="267" ht="12.75">
      <c r="P267" s="143"/>
    </row>
    <row r="268" ht="12.75">
      <c r="P268" s="143"/>
    </row>
    <row r="269" ht="12.75">
      <c r="P269" s="143"/>
    </row>
    <row r="270" ht="12.75">
      <c r="P270" s="143"/>
    </row>
    <row r="271" ht="12.75">
      <c r="P271" s="143"/>
    </row>
    <row r="272" ht="12.75">
      <c r="P272" s="143"/>
    </row>
    <row r="273" ht="12.75">
      <c r="P273" s="143"/>
    </row>
    <row r="274" ht="12.75">
      <c r="P274" s="143"/>
    </row>
    <row r="275" ht="12.75">
      <c r="P275" s="143"/>
    </row>
    <row r="276" ht="12.75">
      <c r="P276" s="143"/>
    </row>
    <row r="277" ht="12.75">
      <c r="P277" s="143"/>
    </row>
    <row r="278" ht="12.75">
      <c r="P278" s="143"/>
    </row>
    <row r="279" ht="12.75">
      <c r="P279" s="143"/>
    </row>
    <row r="280" ht="12.75">
      <c r="P280" s="143"/>
    </row>
    <row r="281" ht="12.75">
      <c r="P281" s="143"/>
    </row>
    <row r="282" ht="12.75">
      <c r="P282" s="143"/>
    </row>
    <row r="283" ht="12.75">
      <c r="P283" s="143"/>
    </row>
    <row r="284" ht="12.75">
      <c r="P284" s="143"/>
    </row>
    <row r="285" ht="12.75">
      <c r="P285" s="143"/>
    </row>
    <row r="286" ht="12.75">
      <c r="P286" s="143"/>
    </row>
    <row r="287" ht="12.75">
      <c r="P287" s="143"/>
    </row>
    <row r="288" ht="12.75">
      <c r="P288" s="143"/>
    </row>
  </sheetData>
  <printOptions/>
  <pageMargins left="0.48" right="0.2" top="1.02" bottom="0.52" header="0.23" footer="0.21"/>
  <pageSetup firstPageNumber="35" useFirstPageNumber="1"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MSC, USGS, USDI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May</dc:creator>
  <cp:keywords/>
  <dc:description/>
  <cp:lastModifiedBy>Beth McGee</cp:lastModifiedBy>
  <cp:lastPrinted>2001-03-20T17:11:40Z</cp:lastPrinted>
  <dcterms:created xsi:type="dcterms:W3CDTF">1998-01-29T15:50:31Z</dcterms:created>
  <dcterms:modified xsi:type="dcterms:W3CDTF">2003-07-22T18:30:05Z</dcterms:modified>
  <cp:category/>
  <cp:version/>
  <cp:contentType/>
  <cp:contentStatus/>
</cp:coreProperties>
</file>