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770" windowHeight="4290" activeTab="0"/>
  </bookViews>
  <sheets>
    <sheet name="datatable" sheetId="1" r:id="rId1"/>
    <sheet name="graphs" sheetId="2" r:id="rId2"/>
  </sheets>
  <definedNames>
    <definedName name="_xlnm.Print_Area" localSheetId="0">'datatable'!$B$42:$V$104</definedName>
  </definedNames>
  <calcPr fullCalcOnLoad="1"/>
</workbook>
</file>

<file path=xl/sharedStrings.xml><?xml version="1.0" encoding="utf-8"?>
<sst xmlns="http://schemas.openxmlformats.org/spreadsheetml/2006/main" count="37" uniqueCount="37">
  <si>
    <t>year</t>
  </si>
  <si>
    <t>N= total number of corals</t>
  </si>
  <si>
    <t>N</t>
  </si>
  <si>
    <t>F=mean coral frequency (#/m2)</t>
  </si>
  <si>
    <t>D= generic coral diversity (number/transect)</t>
  </si>
  <si>
    <t xml:space="preserve">D </t>
  </si>
  <si>
    <t>Fc</t>
  </si>
  <si>
    <t>41-80cm</t>
  </si>
  <si>
    <t>1-5cm</t>
  </si>
  <si>
    <t>6-10cm</t>
  </si>
  <si>
    <t>11-20cm</t>
  </si>
  <si>
    <t>21-40cm</t>
  </si>
  <si>
    <t>81-160cm</t>
  </si>
  <si>
    <t>&gt;160cm</t>
  </si>
  <si>
    <t>Acropora</t>
  </si>
  <si>
    <t>Montipora</t>
  </si>
  <si>
    <t>Pocillopora</t>
  </si>
  <si>
    <t>all corals</t>
  </si>
  <si>
    <t>coral size classes (est. max diameter)</t>
  </si>
  <si>
    <t>Pavona</t>
  </si>
  <si>
    <t>totals</t>
  </si>
  <si>
    <t>mean</t>
  </si>
  <si>
    <t>diameter</t>
  </si>
  <si>
    <t>% coral</t>
  </si>
  <si>
    <t>cover</t>
  </si>
  <si>
    <t>mean diameter</t>
  </si>
  <si>
    <t>caculations</t>
  </si>
  <si>
    <t>3x</t>
  </si>
  <si>
    <t>8x</t>
  </si>
  <si>
    <t>15.5x</t>
  </si>
  <si>
    <t>30.5x</t>
  </si>
  <si>
    <t>60.5x</t>
  </si>
  <si>
    <t>120.5x</t>
  </si>
  <si>
    <t>240x</t>
  </si>
  <si>
    <t>sums</t>
  </si>
  <si>
    <t>Porites</t>
  </si>
  <si>
    <t>Coral census comparisons FFS-3P from 2001,2002 at the same 18 m2 quadrats.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</si>
</sst>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Porites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925"/>
          <c:w val="0.853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datatable!$C$10:$I$10</c:f>
              <c:numCache>
                <c:ptCount val="7"/>
                <c:pt idx="0">
                  <c:v>5</c:v>
                </c:pt>
                <c:pt idx="1">
                  <c:v>32</c:v>
                </c:pt>
                <c:pt idx="2">
                  <c:v>59</c:v>
                </c:pt>
                <c:pt idx="3">
                  <c:v>38</c:v>
                </c:pt>
                <c:pt idx="4">
                  <c:v>19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datatable!$C$11:$I$11</c:f>
              <c:numCache>
                <c:ptCount val="7"/>
                <c:pt idx="0">
                  <c:v>1</c:v>
                </c:pt>
                <c:pt idx="1">
                  <c:v>21</c:v>
                </c:pt>
                <c:pt idx="2">
                  <c:v>55</c:v>
                </c:pt>
                <c:pt idx="3">
                  <c:v>50</c:v>
                </c:pt>
                <c:pt idx="4">
                  <c:v>24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size classes</a:t>
                </a:r>
              </a:p>
            </c:rich>
          </c:tx>
          <c:layout>
            <c:manualLayout>
              <c:xMode val="factor"/>
              <c:yMode val="factor"/>
              <c:x val="-0.04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37"/>
          <c:w val="0.096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Pocillopora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925"/>
          <c:w val="0.853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datatable!$C$16:$I$16</c:f>
              <c:numCache>
                <c:ptCount val="7"/>
                <c:pt idx="0">
                  <c:v>4</c:v>
                </c:pt>
                <c:pt idx="1">
                  <c:v>39</c:v>
                </c:pt>
                <c:pt idx="2">
                  <c:v>41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datatable!$C$17:$I$17</c:f>
              <c:numCache>
                <c:ptCount val="7"/>
                <c:pt idx="0">
                  <c:v>4</c:v>
                </c:pt>
                <c:pt idx="1">
                  <c:v>37</c:v>
                </c:pt>
                <c:pt idx="2">
                  <c:v>38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size classes</a:t>
                </a:r>
              </a:p>
            </c:rich>
          </c:tx>
          <c:layout>
            <c:manualLayout>
              <c:xMode val="factor"/>
              <c:yMode val="factor"/>
              <c:x val="-0.04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37"/>
          <c:w val="0.096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corals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925"/>
          <c:w val="0.853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datatable!$C$22:$I$22</c:f>
              <c:numCache>
                <c:ptCount val="7"/>
                <c:pt idx="0">
                  <c:v>12</c:v>
                </c:pt>
                <c:pt idx="1">
                  <c:v>80</c:v>
                </c:pt>
                <c:pt idx="2">
                  <c:v>108</c:v>
                </c:pt>
                <c:pt idx="3">
                  <c:v>47</c:v>
                </c:pt>
                <c:pt idx="4">
                  <c:v>19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datatable!$C$5:$I$5</c:f>
              <c:strCache>
                <c:ptCount val="7"/>
                <c:pt idx="0">
                  <c:v>1-5cm</c:v>
                </c:pt>
                <c:pt idx="1">
                  <c:v>6-10cm</c:v>
                </c:pt>
                <c:pt idx="2">
                  <c:v>11-20cm</c:v>
                </c:pt>
                <c:pt idx="3">
                  <c:v>21-40cm</c:v>
                </c:pt>
                <c:pt idx="4">
                  <c:v>41-80cm</c:v>
                </c:pt>
                <c:pt idx="5">
                  <c:v>81-160cm</c:v>
                </c:pt>
                <c:pt idx="6">
                  <c:v>&gt;160cm</c:v>
                </c:pt>
              </c:strCache>
            </c:strRef>
          </c:cat>
          <c:val>
            <c:numRef>
              <c:f>datatable!$C$23:$I$23</c:f>
              <c:numCache>
                <c:ptCount val="7"/>
                <c:pt idx="0">
                  <c:v>5</c:v>
                </c:pt>
                <c:pt idx="1">
                  <c:v>58</c:v>
                </c:pt>
                <c:pt idx="2">
                  <c:v>93</c:v>
                </c:pt>
                <c:pt idx="3">
                  <c:v>66</c:v>
                </c:pt>
                <c:pt idx="4">
                  <c:v>24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axId val="59907867"/>
        <c:axId val="2299892"/>
      </c:bar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coral size classes</a:t>
                </a:r>
              </a:p>
            </c:rich>
          </c:tx>
          <c:layout>
            <c:manualLayout>
              <c:xMode val="factor"/>
              <c:yMode val="factor"/>
              <c:x val="-0.04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37"/>
          <c:w val="0.096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05"/>
          <c:w val="0.62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datatable!$L$4:$L$5</c:f>
              <c:strCache>
                <c:ptCount val="1"/>
                <c:pt idx="0">
                  <c:v>mean diameter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datatable!$B$7:$B$8</c:f>
              <c:numCach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datatable!$L$7:$L$8</c:f>
              <c:numCache>
                <c:ptCount val="2"/>
                <c:pt idx="0">
                  <c:v>22.593862815884478</c:v>
                </c:pt>
                <c:pt idx="1">
                  <c:v>23.47</c:v>
                </c:pt>
              </c:numCache>
            </c:numRef>
          </c:val>
          <c:smooth val="0"/>
        </c:ser>
        <c:ser>
          <c:idx val="2"/>
          <c:order val="1"/>
          <c:tx>
            <c:v>mean coral frequency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datatable!$B$7:$B$8</c:f>
              <c:numCach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datatable!$N$7:$N$8</c:f>
              <c:numCache>
                <c:ptCount val="2"/>
                <c:pt idx="0">
                  <c:v>8.393939393939394</c:v>
                </c:pt>
                <c:pt idx="1">
                  <c:v>6.944444444444445</c:v>
                </c:pt>
              </c:numCache>
            </c:numRef>
          </c:val>
          <c:smooth val="0"/>
        </c:ser>
        <c:ser>
          <c:idx val="3"/>
          <c:order val="2"/>
          <c:tx>
            <c:v>generic coral diversity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datatable!$B$7:$B$8</c:f>
              <c:numCach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datatable!$O$7:$O$8</c:f>
              <c:numCach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datatable!$P$4:$P$5</c:f>
              <c:strCache>
                <c:ptCount val="1"/>
                <c:pt idx="0">
                  <c:v>% coral cover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datatable!$B$7:$B$8</c:f>
              <c:numCach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datatable!$P$7:$P$8</c:f>
              <c:numCache>
                <c:ptCount val="2"/>
                <c:pt idx="0">
                  <c:v>24.19151515151515</c:v>
                </c:pt>
                <c:pt idx="1">
                  <c:v>12.93</c:v>
                </c:pt>
              </c:numCache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 val="autoZero"/>
        <c:auto val="1"/>
        <c:lblOffset val="100"/>
        <c:tickLblSkip val="1"/>
        <c:noMultiLvlLbl val="0"/>
      </c:catAx>
      <c:valAx>
        <c:axId val="5207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"/>
          <c:y val="0.23975"/>
          <c:w val="0.33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05"/>
          <c:w val="0.621"/>
          <c:h val="0.82325"/>
        </c:manualLayout>
      </c:layout>
      <c:lineChart>
        <c:grouping val="standard"/>
        <c:varyColors val="0"/>
        <c:ser>
          <c:idx val="0"/>
          <c:order val="0"/>
          <c:tx>
            <c:v>total number of corals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datatable!$B$7:$B$8</c:f>
              <c:numCach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datatable!$M$7:$M$8</c:f>
              <c:numCache>
                <c:ptCount val="2"/>
                <c:pt idx="0">
                  <c:v>277</c:v>
                </c:pt>
                <c:pt idx="1">
                  <c:v>250</c:v>
                </c:pt>
              </c:numCache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 val="autoZero"/>
        <c:auto val="1"/>
        <c:lblOffset val="100"/>
        <c:tickLblSkip val="1"/>
        <c:noMultiLvlLbl val="0"/>
      </c:catAx>
      <c:valAx>
        <c:axId val="57206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36175"/>
          <c:w val="0.33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8</xdr:col>
      <xdr:colOff>47625</xdr:colOff>
      <xdr:row>16</xdr:row>
      <xdr:rowOff>28575</xdr:rowOff>
    </xdr:to>
    <xdr:graphicFrame>
      <xdr:nvGraphicFramePr>
        <xdr:cNvPr id="1" name="Chart 5"/>
        <xdr:cNvGraphicFramePr/>
      </xdr:nvGraphicFramePr>
      <xdr:xfrm>
        <a:off x="104775" y="190500"/>
        <a:ext cx="4819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104775</xdr:rowOff>
    </xdr:from>
    <xdr:to>
      <xdr:col>8</xdr:col>
      <xdr:colOff>47625</xdr:colOff>
      <xdr:row>32</xdr:row>
      <xdr:rowOff>104775</xdr:rowOff>
    </xdr:to>
    <xdr:graphicFrame>
      <xdr:nvGraphicFramePr>
        <xdr:cNvPr id="2" name="Chart 6"/>
        <xdr:cNvGraphicFramePr/>
      </xdr:nvGraphicFramePr>
      <xdr:xfrm>
        <a:off x="104775" y="2857500"/>
        <a:ext cx="4819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1</xdr:row>
      <xdr:rowOff>28575</xdr:rowOff>
    </xdr:from>
    <xdr:to>
      <xdr:col>16</xdr:col>
      <xdr:colOff>590550</xdr:colOff>
      <xdr:row>16</xdr:row>
      <xdr:rowOff>28575</xdr:rowOff>
    </xdr:to>
    <xdr:graphicFrame>
      <xdr:nvGraphicFramePr>
        <xdr:cNvPr id="3" name="Chart 7"/>
        <xdr:cNvGraphicFramePr/>
      </xdr:nvGraphicFramePr>
      <xdr:xfrm>
        <a:off x="5524500" y="190500"/>
        <a:ext cx="48196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561975</xdr:colOff>
      <xdr:row>17</xdr:row>
      <xdr:rowOff>142875</xdr:rowOff>
    </xdr:from>
    <xdr:to>
      <xdr:col>16</xdr:col>
      <xdr:colOff>504825</xdr:colOff>
      <xdr:row>32</xdr:row>
      <xdr:rowOff>142875</xdr:rowOff>
    </xdr:to>
    <xdr:graphicFrame>
      <xdr:nvGraphicFramePr>
        <xdr:cNvPr id="4" name="Chart 8"/>
        <xdr:cNvGraphicFramePr/>
      </xdr:nvGraphicFramePr>
      <xdr:xfrm>
        <a:off x="5438775" y="2895600"/>
        <a:ext cx="48196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34</xdr:row>
      <xdr:rowOff>104775</xdr:rowOff>
    </xdr:from>
    <xdr:to>
      <xdr:col>8</xdr:col>
      <xdr:colOff>85725</xdr:colOff>
      <xdr:row>49</xdr:row>
      <xdr:rowOff>104775</xdr:rowOff>
    </xdr:to>
    <xdr:graphicFrame>
      <xdr:nvGraphicFramePr>
        <xdr:cNvPr id="5" name="Chart 9"/>
        <xdr:cNvGraphicFramePr/>
      </xdr:nvGraphicFramePr>
      <xdr:xfrm>
        <a:off x="142875" y="5610225"/>
        <a:ext cx="481965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">
      <selection activeCell="O19" sqref="O19"/>
    </sheetView>
  </sheetViews>
  <sheetFormatPr defaultColWidth="9.140625" defaultRowHeight="12.75"/>
  <cols>
    <col min="2" max="16" width="9.140625" style="2" customWidth="1"/>
  </cols>
  <sheetData>
    <row r="1" ht="12.75">
      <c r="A1" s="17" t="s">
        <v>36</v>
      </c>
    </row>
    <row r="2" spans="2:12" ht="12.75">
      <c r="B2" s="2" t="s">
        <v>3</v>
      </c>
      <c r="F2" s="2" t="s">
        <v>4</v>
      </c>
      <c r="I2" s="13"/>
      <c r="J2" s="13" t="s">
        <v>1</v>
      </c>
      <c r="K2" s="13"/>
      <c r="L2" s="13"/>
    </row>
    <row r="3" ht="12.75">
      <c r="E3" s="11"/>
    </row>
    <row r="4" spans="2:16" s="1" customFormat="1" ht="12.75">
      <c r="B4" s="5" t="s">
        <v>0</v>
      </c>
      <c r="C4" s="3"/>
      <c r="D4" s="3"/>
      <c r="F4" s="3" t="s">
        <v>18</v>
      </c>
      <c r="G4" s="3"/>
      <c r="H4" s="3"/>
      <c r="I4" s="10"/>
      <c r="J4" s="5" t="s">
        <v>20</v>
      </c>
      <c r="K4" s="15"/>
      <c r="L4" s="5" t="s">
        <v>21</v>
      </c>
      <c r="M4" s="4" t="s">
        <v>2</v>
      </c>
      <c r="N4" s="5" t="s">
        <v>6</v>
      </c>
      <c r="O4" s="5" t="s">
        <v>5</v>
      </c>
      <c r="P4" s="5" t="s">
        <v>23</v>
      </c>
    </row>
    <row r="5" spans="2:16" ht="12.75">
      <c r="B5" s="6"/>
      <c r="C5" s="7" t="s">
        <v>8</v>
      </c>
      <c r="D5" s="7" t="s">
        <v>9</v>
      </c>
      <c r="E5" s="7" t="s">
        <v>10</v>
      </c>
      <c r="F5" s="7" t="s">
        <v>11</v>
      </c>
      <c r="G5" s="7" t="s">
        <v>7</v>
      </c>
      <c r="H5" s="7" t="s">
        <v>12</v>
      </c>
      <c r="I5" s="9" t="s">
        <v>13</v>
      </c>
      <c r="J5" s="6"/>
      <c r="K5" s="16"/>
      <c r="L5" s="19" t="s">
        <v>22</v>
      </c>
      <c r="M5" s="14"/>
      <c r="N5" s="6"/>
      <c r="O5" s="6"/>
      <c r="P5" s="19" t="s">
        <v>24</v>
      </c>
    </row>
    <row r="6" ht="12.75">
      <c r="A6" s="12" t="s">
        <v>14</v>
      </c>
    </row>
    <row r="7" spans="1:16" ht="12.75">
      <c r="A7" s="12"/>
      <c r="B7" s="2">
        <v>2001</v>
      </c>
      <c r="C7" s="7">
        <v>0</v>
      </c>
      <c r="D7" s="7">
        <v>4</v>
      </c>
      <c r="E7" s="7">
        <v>5</v>
      </c>
      <c r="F7" s="7">
        <v>2</v>
      </c>
      <c r="G7" s="7">
        <v>0</v>
      </c>
      <c r="H7" s="7">
        <v>0</v>
      </c>
      <c r="I7" s="7">
        <v>0</v>
      </c>
      <c r="J7" s="8">
        <f>SUM(C7:I7)</f>
        <v>11</v>
      </c>
      <c r="K7" s="8"/>
      <c r="L7" s="23">
        <f>J28/J22</f>
        <v>22.593862815884478</v>
      </c>
      <c r="M7" s="2">
        <f>SUM(C22:I22)</f>
        <v>277</v>
      </c>
      <c r="N7" s="18">
        <f>M7/33</f>
        <v>8.393939393939394</v>
      </c>
      <c r="O7" s="2">
        <v>5</v>
      </c>
      <c r="P7" s="18">
        <f>(79832/33)/100</f>
        <v>24.19151515151515</v>
      </c>
    </row>
    <row r="8" spans="1:16" ht="12.75">
      <c r="A8" s="12"/>
      <c r="B8" s="2">
        <v>2002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f>SUM(C8:I8)</f>
        <v>0</v>
      </c>
      <c r="K8" s="8"/>
      <c r="L8" s="23">
        <f>J29/J23</f>
        <v>23.47</v>
      </c>
      <c r="M8" s="2">
        <f>SUM(C23:I23)</f>
        <v>250</v>
      </c>
      <c r="N8" s="18">
        <f>M8/36</f>
        <v>6.944444444444445</v>
      </c>
      <c r="O8" s="2">
        <v>2</v>
      </c>
      <c r="P8" s="2">
        <v>12.93</v>
      </c>
    </row>
    <row r="9" ht="12.75">
      <c r="A9" s="12" t="s">
        <v>35</v>
      </c>
    </row>
    <row r="10" spans="1:12" ht="12.75">
      <c r="A10" s="12"/>
      <c r="B10" s="2">
        <v>2001</v>
      </c>
      <c r="C10" s="7">
        <v>5</v>
      </c>
      <c r="D10" s="7">
        <v>32</v>
      </c>
      <c r="E10" s="7">
        <v>59</v>
      </c>
      <c r="F10" s="7">
        <v>38</v>
      </c>
      <c r="G10" s="7">
        <v>19</v>
      </c>
      <c r="H10" s="7">
        <v>11</v>
      </c>
      <c r="I10" s="7">
        <v>0</v>
      </c>
      <c r="J10" s="8">
        <f>SUM(C10:I10)</f>
        <v>164</v>
      </c>
      <c r="K10" s="8"/>
      <c r="L10" s="8"/>
    </row>
    <row r="11" spans="1:12" ht="12.75">
      <c r="A11" s="12"/>
      <c r="B11" s="2">
        <v>2002</v>
      </c>
      <c r="C11" s="7">
        <v>1</v>
      </c>
      <c r="D11" s="7">
        <v>21</v>
      </c>
      <c r="E11" s="7">
        <v>55</v>
      </c>
      <c r="F11" s="7">
        <v>50</v>
      </c>
      <c r="G11" s="7">
        <v>24</v>
      </c>
      <c r="H11" s="7">
        <v>4</v>
      </c>
      <c r="I11" s="7">
        <v>0</v>
      </c>
      <c r="J11" s="8">
        <f>SUM(C11:I11)</f>
        <v>155</v>
      </c>
      <c r="K11" s="8"/>
      <c r="L11" s="8"/>
    </row>
    <row r="12" ht="12.75">
      <c r="A12" s="12" t="s">
        <v>15</v>
      </c>
    </row>
    <row r="13" spans="1:12" ht="12.75">
      <c r="A13" s="12"/>
      <c r="B13" s="2">
        <v>2001</v>
      </c>
      <c r="C13" s="7">
        <v>3</v>
      </c>
      <c r="D13" s="7">
        <v>5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8">
        <f>SUM(C13:I13)</f>
        <v>11</v>
      </c>
      <c r="K13" s="8"/>
      <c r="L13" s="8"/>
    </row>
    <row r="14" spans="1:12" ht="12.75">
      <c r="A14" s="12"/>
      <c r="B14" s="2">
        <v>2002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f>SUM(C14:I14)</f>
        <v>0</v>
      </c>
      <c r="K14" s="8"/>
      <c r="L14" s="8"/>
    </row>
    <row r="15" ht="12.75">
      <c r="A15" s="12" t="s">
        <v>16</v>
      </c>
    </row>
    <row r="16" spans="1:12" ht="12.75">
      <c r="A16" s="12"/>
      <c r="B16" s="2">
        <v>2001</v>
      </c>
      <c r="C16" s="7">
        <v>4</v>
      </c>
      <c r="D16" s="7">
        <v>39</v>
      </c>
      <c r="E16" s="7">
        <v>41</v>
      </c>
      <c r="F16" s="7">
        <v>6</v>
      </c>
      <c r="G16" s="7">
        <v>0</v>
      </c>
      <c r="H16" s="7">
        <v>0</v>
      </c>
      <c r="I16" s="7">
        <v>0</v>
      </c>
      <c r="J16" s="8">
        <f>SUM(C16:I16)</f>
        <v>90</v>
      </c>
      <c r="K16" s="8"/>
      <c r="L16" s="8"/>
    </row>
    <row r="17" spans="1:12" ht="12.75">
      <c r="A17" s="12"/>
      <c r="B17" s="2">
        <v>2002</v>
      </c>
      <c r="C17" s="7">
        <v>4</v>
      </c>
      <c r="D17" s="7">
        <v>37</v>
      </c>
      <c r="E17" s="7">
        <v>38</v>
      </c>
      <c r="F17" s="7">
        <v>16</v>
      </c>
      <c r="G17" s="7">
        <v>0</v>
      </c>
      <c r="H17" s="7">
        <v>0</v>
      </c>
      <c r="I17" s="7">
        <v>0</v>
      </c>
      <c r="J17" s="8">
        <f>SUM(C17:I17)</f>
        <v>95</v>
      </c>
      <c r="K17" s="8"/>
      <c r="L17" s="8"/>
    </row>
    <row r="18" spans="1:12" ht="12.75">
      <c r="A18" s="12" t="s">
        <v>19</v>
      </c>
      <c r="K18" s="8"/>
      <c r="L18" s="8"/>
    </row>
    <row r="19" spans="1:12" ht="12.75">
      <c r="A19" s="12"/>
      <c r="B19" s="2">
        <v>2001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8">
        <f>SUM(C19:I19)</f>
        <v>1</v>
      </c>
      <c r="K19" s="8"/>
      <c r="L19" s="8"/>
    </row>
    <row r="20" spans="1:12" ht="12.75">
      <c r="A20" s="12"/>
      <c r="B20" s="2">
        <v>2002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f>SUM(C20:I20)</f>
        <v>0</v>
      </c>
      <c r="K20" s="8"/>
      <c r="L20" s="8"/>
    </row>
    <row r="21" ht="12.75">
      <c r="A21" t="s">
        <v>17</v>
      </c>
    </row>
    <row r="22" spans="2:12" ht="12.75">
      <c r="B22" s="2">
        <v>2001</v>
      </c>
      <c r="C22" s="7">
        <f>SUM(C7,C10,C13,C16,C19)</f>
        <v>12</v>
      </c>
      <c r="D22" s="7">
        <f aca="true" t="shared" si="0" ref="D22:I22">SUM(D7,D10,D13,D16,D19)</f>
        <v>80</v>
      </c>
      <c r="E22" s="7">
        <f t="shared" si="0"/>
        <v>108</v>
      </c>
      <c r="F22" s="7">
        <f t="shared" si="0"/>
        <v>47</v>
      </c>
      <c r="G22" s="7">
        <f t="shared" si="0"/>
        <v>19</v>
      </c>
      <c r="H22" s="7">
        <f t="shared" si="0"/>
        <v>11</v>
      </c>
      <c r="I22" s="7">
        <f t="shared" si="0"/>
        <v>0</v>
      </c>
      <c r="J22" s="8">
        <f>SUM(C22:I22)</f>
        <v>277</v>
      </c>
      <c r="K22" s="8"/>
      <c r="L22" s="8"/>
    </row>
    <row r="23" spans="2:12" ht="12.75">
      <c r="B23" s="2">
        <v>2002</v>
      </c>
      <c r="C23" s="7">
        <f>SUM(C8,C11,C14,C17,C20)</f>
        <v>5</v>
      </c>
      <c r="D23" s="7">
        <f aca="true" t="shared" si="1" ref="D23:I23">SUM(D8,D11,D14,D17,D20)</f>
        <v>58</v>
      </c>
      <c r="E23" s="7">
        <f>SUM(E8,E11,E14,E17,E20)</f>
        <v>93</v>
      </c>
      <c r="F23" s="7">
        <f t="shared" si="1"/>
        <v>66</v>
      </c>
      <c r="G23" s="7">
        <f t="shared" si="1"/>
        <v>24</v>
      </c>
      <c r="H23" s="7">
        <f t="shared" si="1"/>
        <v>4</v>
      </c>
      <c r="I23" s="7">
        <f t="shared" si="1"/>
        <v>0</v>
      </c>
      <c r="J23" s="8">
        <f>SUM(C23:I23)</f>
        <v>250</v>
      </c>
      <c r="K23" s="8"/>
      <c r="L23" s="8"/>
    </row>
    <row r="25" ht="12.75">
      <c r="A25" t="s">
        <v>25</v>
      </c>
    </row>
    <row r="26" spans="1:9" ht="12.75">
      <c r="A26" s="20" t="s">
        <v>26</v>
      </c>
      <c r="B26" s="11"/>
      <c r="C26" s="11"/>
      <c r="D26" s="11"/>
      <c r="E26" s="11"/>
      <c r="F26" s="11"/>
      <c r="G26" s="11"/>
      <c r="H26" s="11"/>
      <c r="I26" s="11"/>
    </row>
    <row r="27" spans="1:10" ht="12.75">
      <c r="A27" s="21"/>
      <c r="B27" s="22"/>
      <c r="C27" s="22" t="s">
        <v>27</v>
      </c>
      <c r="D27" s="22" t="s">
        <v>28</v>
      </c>
      <c r="E27" s="22" t="s">
        <v>29</v>
      </c>
      <c r="F27" s="22" t="s">
        <v>30</v>
      </c>
      <c r="G27" s="22" t="s">
        <v>31</v>
      </c>
      <c r="H27" s="22" t="s">
        <v>32</v>
      </c>
      <c r="I27" s="22" t="s">
        <v>33</v>
      </c>
      <c r="J27" s="2" t="s">
        <v>34</v>
      </c>
    </row>
    <row r="28" spans="2:10" ht="12.75">
      <c r="B28" s="2">
        <v>2001</v>
      </c>
      <c r="C28" s="2">
        <f>C22*3</f>
        <v>36</v>
      </c>
      <c r="D28" s="2">
        <f>D22*8</f>
        <v>640</v>
      </c>
      <c r="E28" s="2">
        <f>E22*15.5</f>
        <v>1674</v>
      </c>
      <c r="F28" s="2">
        <f>F22*30.5</f>
        <v>1433.5</v>
      </c>
      <c r="G28" s="2">
        <f>G22*60.5</f>
        <v>1149.5</v>
      </c>
      <c r="H28" s="2">
        <f>H22*120.5</f>
        <v>1325.5</v>
      </c>
      <c r="I28" s="2">
        <v>0</v>
      </c>
      <c r="J28" s="2">
        <f>SUM(C28:I28)</f>
        <v>6258.5</v>
      </c>
    </row>
    <row r="29" spans="2:10" ht="12.75">
      <c r="B29" s="2">
        <v>2002</v>
      </c>
      <c r="C29" s="2">
        <f>C23*3</f>
        <v>15</v>
      </c>
      <c r="D29" s="2">
        <f>D23*8</f>
        <v>464</v>
      </c>
      <c r="E29" s="2">
        <f>E23*15.5</f>
        <v>1441.5</v>
      </c>
      <c r="F29" s="2">
        <f>F23*30.5</f>
        <v>2013</v>
      </c>
      <c r="G29" s="2">
        <f>G23*60.5</f>
        <v>1452</v>
      </c>
      <c r="H29" s="2">
        <f>H23*120.5</f>
        <v>482</v>
      </c>
      <c r="I29" s="2">
        <v>0</v>
      </c>
      <c r="J29" s="2">
        <f>SUM(C29:I29)</f>
        <v>5867.5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R3"/>
  <sheetViews>
    <sheetView zoomScale="75" zoomScaleNormal="75" zoomScalePageLayoutView="0" workbookViewId="0" topLeftCell="A18">
      <selection activeCell="N18" sqref="N1:N16384"/>
    </sheetView>
  </sheetViews>
  <sheetFormatPr defaultColWidth="9.140625" defaultRowHeight="12.75"/>
  <sheetData>
    <row r="3" ht="12.75">
      <c r="R3" s="2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U.S. Fish &amp; Wildlife Service</cp:lastModifiedBy>
  <cp:lastPrinted>2004-06-26T00:18:25Z</cp:lastPrinted>
  <dcterms:created xsi:type="dcterms:W3CDTF">2004-06-16T03:08:01Z</dcterms:created>
  <dcterms:modified xsi:type="dcterms:W3CDTF">2012-11-19T21:34:17Z</dcterms:modified>
  <cp:category/>
  <cp:version/>
  <cp:contentType/>
  <cp:contentStatus/>
</cp:coreProperties>
</file>